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 Dissi\Desktop\Respaldo Marco Dissi\TOSHIBA_01 de Septiembre de  2017\MARCO 2019\RENTABILIZAR\CLIENTES CORREDORA\LUIS MALUENDA\"/>
    </mc:Choice>
  </mc:AlternateContent>
  <bookViews>
    <workbookView xWindow="0" yWindow="0" windowWidth="19200" windowHeight="7310" tabRatio="823" activeTab="10"/>
  </bookViews>
  <sheets>
    <sheet name="Enero" sheetId="1" r:id="rId1"/>
    <sheet name="Febrero" sheetId="2" r:id="rId2"/>
    <sheet name="Marzo" sheetId="3" r:id="rId3"/>
    <sheet name="Mayo" sheetId="4" r:id="rId4"/>
    <sheet name="Junio" sheetId="5" r:id="rId5"/>
    <sheet name="Julio" sheetId="6" r:id="rId6"/>
    <sheet name="Agosto" sheetId="7" r:id="rId7"/>
    <sheet name="Septiembre" sheetId="8" r:id="rId8"/>
    <sheet name="Octubre 2019" sheetId="9" r:id="rId9"/>
    <sheet name="Noviembre 2019" sheetId="10" r:id="rId10"/>
    <sheet name="Diciembre 2019" sheetId="11" r:id="rId1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2" i="11" l="1"/>
  <c r="K12" i="11" s="1"/>
  <c r="I14" i="11" l="1"/>
  <c r="K14" i="11" s="1"/>
  <c r="I13" i="11"/>
  <c r="K13" i="11" s="1"/>
  <c r="I11" i="11"/>
  <c r="K11" i="11" s="1"/>
  <c r="I10" i="11"/>
  <c r="K10" i="11" s="1"/>
  <c r="I9" i="11"/>
  <c r="K9" i="11" s="1"/>
  <c r="K8" i="11"/>
  <c r="I8" i="11"/>
  <c r="I7" i="11"/>
  <c r="K7" i="11" s="1"/>
  <c r="I6" i="11"/>
  <c r="K6" i="11" s="1"/>
  <c r="J5" i="11"/>
  <c r="I5" i="11"/>
  <c r="I4" i="11"/>
  <c r="K4" i="11" s="1"/>
  <c r="K5" i="11" l="1"/>
  <c r="K15" i="11"/>
  <c r="I13" i="10"/>
  <c r="K13" i="10" s="1"/>
  <c r="I12" i="10"/>
  <c r="K12" i="10" s="1"/>
  <c r="I11" i="10"/>
  <c r="K11" i="10" s="1"/>
  <c r="I10" i="10"/>
  <c r="K10" i="10" s="1"/>
  <c r="K9" i="10"/>
  <c r="I9" i="10"/>
  <c r="I8" i="10"/>
  <c r="K8" i="10" s="1"/>
  <c r="K7" i="10"/>
  <c r="I7" i="10"/>
  <c r="I6" i="10"/>
  <c r="K6" i="10" s="1"/>
  <c r="J5" i="10"/>
  <c r="I5" i="10"/>
  <c r="I4" i="10"/>
  <c r="K4" i="10" s="1"/>
  <c r="K5" i="10" l="1"/>
  <c r="K14" i="10"/>
  <c r="I5" i="9"/>
  <c r="K5" i="9" s="1"/>
  <c r="I14" i="9" l="1"/>
  <c r="K14" i="9" s="1"/>
  <c r="I13" i="9"/>
  <c r="K13" i="9" s="1"/>
  <c r="I12" i="9"/>
  <c r="K12" i="9" s="1"/>
  <c r="I11" i="9"/>
  <c r="K11" i="9" s="1"/>
  <c r="I10" i="9"/>
  <c r="K10" i="9" s="1"/>
  <c r="I9" i="9"/>
  <c r="K9" i="9" s="1"/>
  <c r="I8" i="9"/>
  <c r="K8" i="9" s="1"/>
  <c r="I7" i="9"/>
  <c r="K7" i="9" s="1"/>
  <c r="J6" i="9"/>
  <c r="K6" i="9" s="1"/>
  <c r="I6" i="9"/>
  <c r="I4" i="9"/>
  <c r="K4" i="9" s="1"/>
  <c r="K15" i="9" l="1"/>
  <c r="I5" i="8"/>
  <c r="I6" i="8"/>
  <c r="I7" i="8"/>
  <c r="I8" i="8"/>
  <c r="I9" i="8"/>
  <c r="I10" i="8"/>
  <c r="I11" i="8"/>
  <c r="I12" i="8"/>
  <c r="I13" i="8"/>
  <c r="I4" i="8"/>
  <c r="K13" i="8" l="1"/>
  <c r="K12" i="8"/>
  <c r="K11" i="8"/>
  <c r="K10" i="8"/>
  <c r="K9" i="8"/>
  <c r="K8" i="8"/>
  <c r="K7" i="8"/>
  <c r="K6" i="8"/>
  <c r="J5" i="8"/>
  <c r="K5" i="8" s="1"/>
  <c r="K4" i="8"/>
  <c r="K14" i="8" l="1"/>
  <c r="L15" i="8" s="1"/>
  <c r="J5" i="7"/>
  <c r="K5" i="7" s="1"/>
  <c r="F19" i="7"/>
  <c r="I13" i="7"/>
  <c r="K13" i="7" s="1"/>
  <c r="I12" i="7"/>
  <c r="K12" i="7" s="1"/>
  <c r="I11" i="7"/>
  <c r="K11" i="7" s="1"/>
  <c r="I10" i="7"/>
  <c r="K10" i="7" s="1"/>
  <c r="K9" i="7"/>
  <c r="I9" i="7"/>
  <c r="I8" i="7"/>
  <c r="K8" i="7" s="1"/>
  <c r="K7" i="7"/>
  <c r="I7" i="7"/>
  <c r="I6" i="7"/>
  <c r="K6" i="7" s="1"/>
  <c r="I5" i="7"/>
  <c r="I4" i="7"/>
  <c r="K4" i="7" s="1"/>
  <c r="K14" i="7" l="1"/>
  <c r="H5" i="6"/>
  <c r="K13" i="6"/>
  <c r="I13" i="6"/>
  <c r="I12" i="6"/>
  <c r="K12" i="6" s="1"/>
  <c r="I11" i="6"/>
  <c r="K11" i="6" s="1"/>
  <c r="I10" i="6"/>
  <c r="K10" i="6" s="1"/>
  <c r="K9" i="6"/>
  <c r="I9" i="6"/>
  <c r="I8" i="6"/>
  <c r="K8" i="6" s="1"/>
  <c r="K7" i="6"/>
  <c r="I7" i="6"/>
  <c r="I6" i="6"/>
  <c r="K6" i="6" s="1"/>
  <c r="I5" i="6"/>
  <c r="I4" i="6"/>
  <c r="K4" i="6" s="1"/>
  <c r="K5" i="6" l="1"/>
  <c r="K14" i="6"/>
  <c r="K13" i="5"/>
  <c r="I13" i="5"/>
  <c r="I12" i="5"/>
  <c r="K12" i="5" s="1"/>
  <c r="I11" i="5"/>
  <c r="K11" i="5" s="1"/>
  <c r="I10" i="5"/>
  <c r="K10" i="5" s="1"/>
  <c r="K9" i="5"/>
  <c r="I9" i="5"/>
  <c r="I8" i="5"/>
  <c r="K8" i="5" s="1"/>
  <c r="K7" i="5"/>
  <c r="I7" i="5"/>
  <c r="I6" i="5"/>
  <c r="K6" i="5" s="1"/>
  <c r="I5" i="5"/>
  <c r="K5" i="5" s="1"/>
  <c r="I4" i="5"/>
  <c r="K4" i="5" s="1"/>
  <c r="K14" i="5" l="1"/>
  <c r="I13" i="4"/>
  <c r="K13" i="4" s="1"/>
  <c r="I12" i="4"/>
  <c r="K12" i="4" s="1"/>
  <c r="I11" i="4"/>
  <c r="K11" i="4" s="1"/>
  <c r="I10" i="4"/>
  <c r="K10" i="4" s="1"/>
  <c r="I9" i="4"/>
  <c r="K9" i="4" s="1"/>
  <c r="I8" i="4"/>
  <c r="K8" i="4" s="1"/>
  <c r="I7" i="4"/>
  <c r="K7" i="4" s="1"/>
  <c r="I6" i="4"/>
  <c r="K6" i="4" s="1"/>
  <c r="I5" i="4"/>
  <c r="K5" i="4" s="1"/>
  <c r="I4" i="4"/>
  <c r="K4" i="4" s="1"/>
  <c r="I13" i="3"/>
  <c r="K13" i="3" s="1"/>
  <c r="I12" i="3"/>
  <c r="K12" i="3" s="1"/>
  <c r="I11" i="3"/>
  <c r="K11" i="3" s="1"/>
  <c r="I10" i="3"/>
  <c r="K10" i="3" s="1"/>
  <c r="I9" i="3"/>
  <c r="K9" i="3" s="1"/>
  <c r="I8" i="3"/>
  <c r="K8" i="3" s="1"/>
  <c r="I7" i="3"/>
  <c r="K7" i="3" s="1"/>
  <c r="I6" i="3"/>
  <c r="K6" i="3" s="1"/>
  <c r="I5" i="3"/>
  <c r="K5" i="3" s="1"/>
  <c r="I4" i="3"/>
  <c r="K4" i="3" s="1"/>
  <c r="I13" i="2"/>
  <c r="K13" i="2" s="1"/>
  <c r="I12" i="2"/>
  <c r="K12" i="2" s="1"/>
  <c r="K11" i="2"/>
  <c r="I11" i="2"/>
  <c r="I10" i="2"/>
  <c r="K10" i="2" s="1"/>
  <c r="K9" i="2"/>
  <c r="I9" i="2"/>
  <c r="I8" i="2"/>
  <c r="K8" i="2" s="1"/>
  <c r="K7" i="2"/>
  <c r="I7" i="2"/>
  <c r="I6" i="2"/>
  <c r="K6" i="2" s="1"/>
  <c r="K5" i="2"/>
  <c r="I5" i="2"/>
  <c r="I4" i="2"/>
  <c r="K4" i="2" s="1"/>
  <c r="I13" i="1"/>
  <c r="K13" i="1" s="1"/>
  <c r="K12" i="1"/>
  <c r="I12" i="1"/>
  <c r="I11" i="1"/>
  <c r="K11" i="1" s="1"/>
  <c r="K10" i="1"/>
  <c r="I10" i="1"/>
  <c r="I9" i="1"/>
  <c r="K9" i="1" s="1"/>
  <c r="K8" i="1"/>
  <c r="I8" i="1"/>
  <c r="I7" i="1"/>
  <c r="K7" i="1" s="1"/>
  <c r="K6" i="1"/>
  <c r="I6" i="1"/>
  <c r="I5" i="1"/>
  <c r="K5" i="1" s="1"/>
  <c r="K4" i="1"/>
  <c r="I4" i="1"/>
  <c r="K14" i="4" l="1"/>
  <c r="K14" i="3"/>
  <c r="K14" i="2"/>
  <c r="K14" i="1"/>
</calcChain>
</file>

<file path=xl/comments1.xml><?xml version="1.0" encoding="utf-8"?>
<comments xmlns="http://schemas.openxmlformats.org/spreadsheetml/2006/main">
  <authors>
    <author>Usuario de Windows</author>
  </authors>
  <commentList>
    <comment ref="F11" authorId="0" shapeId="0">
      <text>
        <r>
          <rPr>
            <sz val="9"/>
            <color indexed="81"/>
            <rFont val="Tahoma"/>
            <family val="2"/>
          </rPr>
          <t>Se esta consultando por diferencia de $5.000</t>
        </r>
      </text>
    </comment>
    <comment ref="F13" authorId="0" shapeId="0">
      <text>
        <r>
          <rPr>
            <b/>
            <sz val="9"/>
            <color indexed="81"/>
            <rFont val="Tahoma"/>
            <family val="2"/>
          </rPr>
          <t>Pago $250.000 falta diferencia de $15.000</t>
        </r>
      </text>
    </comment>
  </commentList>
</comments>
</file>

<file path=xl/sharedStrings.xml><?xml version="1.0" encoding="utf-8"?>
<sst xmlns="http://schemas.openxmlformats.org/spreadsheetml/2006/main" count="484" uniqueCount="74">
  <si>
    <t>Proyecto</t>
  </si>
  <si>
    <t>Depto</t>
  </si>
  <si>
    <t>Fecha</t>
  </si>
  <si>
    <t xml:space="preserve">Nombre </t>
  </si>
  <si>
    <t>inicio</t>
  </si>
  <si>
    <t>Arrendatario</t>
  </si>
  <si>
    <t>arriendo</t>
  </si>
  <si>
    <t>Arriendo</t>
  </si>
  <si>
    <t>Atrasado</t>
  </si>
  <si>
    <t>Comisión</t>
  </si>
  <si>
    <t>Administración</t>
  </si>
  <si>
    <t>Gastos</t>
  </si>
  <si>
    <t>Total</t>
  </si>
  <si>
    <t>Av. Vicuña Mackenna 563</t>
  </si>
  <si>
    <t>1003 B</t>
  </si>
  <si>
    <t>Luz Dary Cortez</t>
  </si>
  <si>
    <t>503 B</t>
  </si>
  <si>
    <t>Milton Lavanderos Constenla</t>
  </si>
  <si>
    <t>603 B</t>
  </si>
  <si>
    <t>Kristel Ortíz Hernández</t>
  </si>
  <si>
    <t>702 B</t>
  </si>
  <si>
    <t>Maydelf Savino</t>
  </si>
  <si>
    <t>802 B</t>
  </si>
  <si>
    <t>Joyne Andreina García Espinoza</t>
  </si>
  <si>
    <t>803 B</t>
  </si>
  <si>
    <t>Gabriela Acuña Saba</t>
  </si>
  <si>
    <t>902 B</t>
  </si>
  <si>
    <t>David Gómez Roa</t>
  </si>
  <si>
    <t>Blanco Encalada 2007</t>
  </si>
  <si>
    <t>Ariel Arzola</t>
  </si>
  <si>
    <t>General Jofré 67</t>
  </si>
  <si>
    <t>Benedicto Rivas Rosales</t>
  </si>
  <si>
    <t>Jorge Matta Gongora - Ivanna Ramírez Acevedo</t>
  </si>
  <si>
    <t>Mes de Enero</t>
  </si>
  <si>
    <t xml:space="preserve">Al día. </t>
  </si>
  <si>
    <t>Atrasado o no ha enviado comprobante</t>
  </si>
  <si>
    <t xml:space="preserve"> </t>
  </si>
  <si>
    <t>Mes de Febrero</t>
  </si>
  <si>
    <t>No ha realizado reajuste, se pide departamento</t>
  </si>
  <si>
    <t>Sin antecedentes, en cobranza</t>
  </si>
  <si>
    <t>Mes de Marzo</t>
  </si>
  <si>
    <t>Reajuste</t>
  </si>
  <si>
    <t>Realizó reajuste</t>
  </si>
  <si>
    <t>Pedido</t>
  </si>
  <si>
    <t>Pedido por no hacer reajuste</t>
  </si>
  <si>
    <t>Mes de Mayo</t>
  </si>
  <si>
    <t>Mes de Junio</t>
  </si>
  <si>
    <t>Se va a fin de mes</t>
  </si>
  <si>
    <t>En arriendo</t>
  </si>
  <si>
    <t>Compromiso de pago para semana del 15</t>
  </si>
  <si>
    <t>Mes de Julio</t>
  </si>
  <si>
    <t>Cliente pagando y abonando. Compromiso de pago para el 15 y 30 de este mes.</t>
  </si>
  <si>
    <t>Mes de Agosto</t>
  </si>
  <si>
    <t>Gasto común mes desocupado</t>
  </si>
  <si>
    <t>Agua mes desocupado</t>
  </si>
  <si>
    <t>Luz mes desocupado</t>
  </si>
  <si>
    <t>A esta fecha no ha depositado, cliente siempre paga</t>
  </si>
  <si>
    <t>Departamento pedido. Cliente en cobranza</t>
  </si>
  <si>
    <t>Mes de Septiembre</t>
  </si>
  <si>
    <t>Melisa Rivera</t>
  </si>
  <si>
    <t>Gabriela Constanza Acuña Saba</t>
  </si>
  <si>
    <t>Septiembre</t>
  </si>
  <si>
    <t>Octubre</t>
  </si>
  <si>
    <t>Luz Dary Cortez y JEFERSOON  RIVERA PARRA</t>
  </si>
  <si>
    <t>Melisa Rivera Godoy</t>
  </si>
  <si>
    <t>Joyne Andreina García Espinoza y Douglas</t>
  </si>
  <si>
    <t>David Gómez Roa y Ihanneska</t>
  </si>
  <si>
    <t>Benedicto Rivas Rosales y Nicolas Rivas</t>
  </si>
  <si>
    <t>Pendiente de pago, revisar transferencia a Luis</t>
  </si>
  <si>
    <t>Fredy Ariel Arzola Apariz</t>
  </si>
  <si>
    <t>1706 B</t>
  </si>
  <si>
    <t>Blanco Encalada 2008</t>
  </si>
  <si>
    <t>Pendiente diciembre de 2019</t>
  </si>
  <si>
    <t>Pago noviembre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</si>
</sst>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2" formatCode="_ &quot;$&quot;* #,##0_ ;_ &quot;$&quot;* \-#,##0_ ;_ &quot;$&quot;* &quot;-&quot;_ ;_ @_ "/>
    <numFmt numFmtId="164" formatCode="_-&quot;$&quot;\ * #,##0.00_-;\-&quot;$&quot;\ * #,##0.00_-;_-&quot;$&quot;\ * &quot;-&quot;??_-;_-@_-"/>
    <numFmt numFmtId="165" formatCode="dd/mm/yyyy;@"/>
    <numFmt numFmtId="166" formatCode="[$$-340A]\ #,##0"/>
    <numFmt numFmtId="167" formatCode="_(&quot;$&quot;* #,##0_);_(&quot;$&quot;* \(#,##0\);_(&quot;$&quot;* &quot;-&quot;??_);_(@_)"/>
    <numFmt numFmtId="168" formatCode="_-&quot;$&quot;\ * #,##0_-;\-&quot;$&quot;\ * #,##0_-;_-&quot;$&quot;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0" borderId="0">
      <alignment vertical="center"/>
    </xf>
    <xf numFmtId="42" fontId="1" fillId="0" borderId="0" applyFont="0" applyFill="0" applyBorder="0" applyAlignment="0" applyProtection="0"/>
  </cellStyleXfs>
  <cellXfs count="77">
    <xf numFmtId="0" fontId="0" fillId="0" borderId="0" xfId="0"/>
    <xf numFmtId="0" fontId="0" fillId="0" borderId="0" xfId="0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9" fontId="2" fillId="0" borderId="5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3" fillId="0" borderId="10" xfId="2" applyFont="1" applyFill="1" applyBorder="1" applyAlignment="1">
      <alignment horizontal="center" vertical="center"/>
    </xf>
    <xf numFmtId="165" fontId="4" fillId="0" borderId="10" xfId="0" applyNumberFormat="1" applyFont="1" applyFill="1" applyBorder="1" applyAlignment="1">
      <alignment horizontal="center"/>
    </xf>
    <xf numFmtId="166" fontId="4" fillId="0" borderId="10" xfId="0" applyNumberFormat="1" applyFont="1" applyFill="1" applyBorder="1" applyAlignment="1">
      <alignment horizontal="center"/>
    </xf>
    <xf numFmtId="167" fontId="5" fillId="0" borderId="10" xfId="1" applyNumberFormat="1" applyFont="1" applyFill="1" applyBorder="1" applyAlignment="1">
      <alignment horizontal="center"/>
    </xf>
    <xf numFmtId="168" fontId="4" fillId="0" borderId="10" xfId="1" applyNumberFormat="1" applyFont="1" applyFill="1" applyBorder="1" applyAlignment="1">
      <alignment horizontal="center"/>
    </xf>
    <xf numFmtId="168" fontId="5" fillId="0" borderId="10" xfId="1" applyNumberFormat="1" applyFont="1" applyFill="1" applyBorder="1" applyAlignment="1">
      <alignment horizontal="center"/>
    </xf>
    <xf numFmtId="166" fontId="2" fillId="0" borderId="10" xfId="0" applyNumberFormat="1" applyFont="1" applyFill="1" applyBorder="1" applyAlignment="1">
      <alignment horizontal="center"/>
    </xf>
    <xf numFmtId="0" fontId="6" fillId="0" borderId="10" xfId="2" applyNumberFormat="1" applyFont="1" applyFill="1" applyBorder="1" applyAlignment="1" applyProtection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14" fontId="5" fillId="0" borderId="10" xfId="0" applyNumberFormat="1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0" fillId="0" borderId="0" xfId="0" applyFill="1"/>
    <xf numFmtId="166" fontId="0" fillId="0" borderId="0" xfId="0" applyNumberFormat="1" applyFill="1"/>
    <xf numFmtId="0" fontId="0" fillId="2" borderId="0" xfId="0" applyFill="1"/>
    <xf numFmtId="167" fontId="5" fillId="2" borderId="10" xfId="1" applyNumberFormat="1" applyFont="1" applyFill="1" applyBorder="1" applyAlignment="1">
      <alignment horizontal="center"/>
    </xf>
    <xf numFmtId="167" fontId="5" fillId="3" borderId="10" xfId="1" applyNumberFormat="1" applyFont="1" applyFill="1" applyBorder="1" applyAlignment="1">
      <alignment horizontal="center"/>
    </xf>
    <xf numFmtId="0" fontId="0" fillId="3" borderId="0" xfId="0" applyFill="1"/>
    <xf numFmtId="164" fontId="0" fillId="0" borderId="0" xfId="1" applyFont="1"/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67" fontId="5" fillId="4" borderId="10" xfId="1" applyNumberFormat="1" applyFont="1" applyFill="1" applyBorder="1" applyAlignment="1">
      <alignment horizontal="center"/>
    </xf>
    <xf numFmtId="0" fontId="0" fillId="4" borderId="0" xfId="0" applyFill="1"/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5" borderId="10" xfId="2" applyFont="1" applyFill="1" applyBorder="1" applyAlignment="1">
      <alignment horizontal="center" vertical="center"/>
    </xf>
    <xf numFmtId="0" fontId="6" fillId="5" borderId="10" xfId="2" applyNumberFormat="1" applyFont="1" applyFill="1" applyBorder="1" applyAlignment="1" applyProtection="1">
      <alignment horizontal="center" vertical="center"/>
    </xf>
    <xf numFmtId="165" fontId="4" fillId="5" borderId="10" xfId="0" applyNumberFormat="1" applyFont="1" applyFill="1" applyBorder="1" applyAlignment="1">
      <alignment horizontal="center"/>
    </xf>
    <xf numFmtId="166" fontId="4" fillId="5" borderId="10" xfId="0" applyNumberFormat="1" applyFont="1" applyFill="1" applyBorder="1" applyAlignment="1">
      <alignment horizontal="center"/>
    </xf>
    <xf numFmtId="0" fontId="0" fillId="5" borderId="0" xfId="0" applyFill="1"/>
    <xf numFmtId="167" fontId="5" fillId="5" borderId="10" xfId="1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2" fontId="0" fillId="0" borderId="0" xfId="3" applyFont="1" applyBorder="1"/>
    <xf numFmtId="42" fontId="0" fillId="0" borderId="11" xfId="3" applyFont="1" applyBorder="1"/>
    <xf numFmtId="42" fontId="0" fillId="0" borderId="0" xfId="0" applyNumberFormat="1"/>
    <xf numFmtId="168" fontId="4" fillId="3" borderId="10" xfId="1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66" fontId="0" fillId="0" borderId="0" xfId="0" applyNumberFormat="1"/>
    <xf numFmtId="0" fontId="3" fillId="0" borderId="10" xfId="2" applyNumberFormat="1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6" borderId="10" xfId="2" applyFont="1" applyFill="1" applyBorder="1" applyAlignment="1">
      <alignment horizontal="center" vertical="center"/>
    </xf>
    <xf numFmtId="0" fontId="6" fillId="6" borderId="10" xfId="2" applyNumberFormat="1" applyFont="1" applyFill="1" applyBorder="1" applyAlignment="1" applyProtection="1">
      <alignment horizontal="center" vertical="center"/>
    </xf>
    <xf numFmtId="0" fontId="7" fillId="6" borderId="10" xfId="0" applyFont="1" applyFill="1" applyBorder="1" applyAlignment="1">
      <alignment horizontal="center" vertical="center"/>
    </xf>
    <xf numFmtId="0" fontId="6" fillId="7" borderId="10" xfId="2" applyNumberFormat="1" applyFont="1" applyFill="1" applyBorder="1" applyAlignment="1" applyProtection="1">
      <alignment horizontal="center" vertical="center"/>
    </xf>
    <xf numFmtId="0" fontId="0" fillId="7" borderId="0" xfId="0" applyFill="1"/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6" fillId="8" borderId="10" xfId="2" applyNumberFormat="1" applyFont="1" applyFill="1" applyBorder="1" applyAlignment="1" applyProtection="1">
      <alignment horizontal="center" vertical="center"/>
    </xf>
    <xf numFmtId="0" fontId="0" fillId="7" borderId="10" xfId="0" applyFill="1" applyBorder="1"/>
    <xf numFmtId="0" fontId="0" fillId="8" borderId="10" xfId="0" applyFill="1" applyBorder="1"/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</cellXfs>
  <cellStyles count="4">
    <cellStyle name="Moneda" xfId="1" builtinId="4"/>
    <cellStyle name="Moneda [0]" xfId="3" builtinId="7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sqref="A1:K14"/>
    </sheetView>
  </sheetViews>
  <sheetFormatPr baseColWidth="10" defaultRowHeight="14.5" x14ac:dyDescent="0.35"/>
  <cols>
    <col min="1" max="1" width="3" bestFit="1" customWidth="1"/>
    <col min="2" max="2" width="22.81640625" bestFit="1" customWidth="1"/>
    <col min="5" max="5" width="38.26953125" bestFit="1" customWidth="1"/>
    <col min="11" max="11" width="12" bestFit="1" customWidth="1"/>
  </cols>
  <sheetData>
    <row r="1" spans="1:11" x14ac:dyDescent="0.35">
      <c r="A1" s="1"/>
      <c r="B1" s="69" t="s">
        <v>0</v>
      </c>
      <c r="C1" s="71" t="s">
        <v>1</v>
      </c>
      <c r="D1" s="2" t="s">
        <v>2</v>
      </c>
      <c r="E1" s="3" t="s">
        <v>3</v>
      </c>
      <c r="F1" s="69" t="s">
        <v>33</v>
      </c>
      <c r="G1" s="71"/>
      <c r="H1" s="71"/>
      <c r="I1" s="71"/>
      <c r="J1" s="71"/>
      <c r="K1" s="73"/>
    </row>
    <row r="2" spans="1:11" x14ac:dyDescent="0.35">
      <c r="A2" s="1"/>
      <c r="B2" s="70"/>
      <c r="C2" s="72"/>
      <c r="D2" s="4" t="s">
        <v>4</v>
      </c>
      <c r="E2" s="5" t="s">
        <v>5</v>
      </c>
      <c r="F2" s="74"/>
      <c r="G2" s="75"/>
      <c r="H2" s="75"/>
      <c r="I2" s="75"/>
      <c r="J2" s="75"/>
      <c r="K2" s="76"/>
    </row>
    <row r="3" spans="1:11" x14ac:dyDescent="0.35">
      <c r="A3" s="1"/>
      <c r="B3" s="70"/>
      <c r="C3" s="72"/>
      <c r="D3" s="6" t="s">
        <v>6</v>
      </c>
      <c r="E3" s="5"/>
      <c r="F3" s="7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 t="s">
        <v>12</v>
      </c>
    </row>
    <row r="4" spans="1:11" x14ac:dyDescent="0.35">
      <c r="A4" s="8">
        <v>1</v>
      </c>
      <c r="B4" s="9" t="s">
        <v>13</v>
      </c>
      <c r="C4" s="9" t="s">
        <v>14</v>
      </c>
      <c r="D4" s="10">
        <v>43160</v>
      </c>
      <c r="E4" s="11" t="s">
        <v>15</v>
      </c>
      <c r="F4" s="12">
        <v>260000</v>
      </c>
      <c r="G4" s="13">
        <v>0</v>
      </c>
      <c r="H4" s="14">
        <v>0</v>
      </c>
      <c r="I4" s="14">
        <f t="shared" ref="I4:I5" si="0">(F4*0.06)+(G4*0.06)</f>
        <v>15600</v>
      </c>
      <c r="J4" s="11">
        <v>0</v>
      </c>
      <c r="K4" s="15">
        <f>+F4+G4-H4-J4-I4</f>
        <v>244400</v>
      </c>
    </row>
    <row r="5" spans="1:11" x14ac:dyDescent="0.35">
      <c r="A5" s="8">
        <v>2</v>
      </c>
      <c r="B5" s="9" t="s">
        <v>13</v>
      </c>
      <c r="C5" s="16" t="s">
        <v>16</v>
      </c>
      <c r="D5" s="10">
        <v>43252</v>
      </c>
      <c r="E5" s="11" t="s">
        <v>17</v>
      </c>
      <c r="F5" s="12">
        <v>265000</v>
      </c>
      <c r="G5" s="13">
        <v>0</v>
      </c>
      <c r="H5" s="14">
        <v>0</v>
      </c>
      <c r="I5" s="14">
        <f t="shared" si="0"/>
        <v>15900</v>
      </c>
      <c r="J5" s="11">
        <v>0</v>
      </c>
      <c r="K5" s="15">
        <f t="shared" ref="K5:K13" si="1">+F5+G5-H5-J5-I5</f>
        <v>249100</v>
      </c>
    </row>
    <row r="6" spans="1:11" x14ac:dyDescent="0.35">
      <c r="A6" s="8">
        <v>3</v>
      </c>
      <c r="B6" s="9" t="s">
        <v>13</v>
      </c>
      <c r="C6" s="16" t="s">
        <v>18</v>
      </c>
      <c r="D6" s="10">
        <v>42248</v>
      </c>
      <c r="E6" s="11" t="s">
        <v>19</v>
      </c>
      <c r="F6" s="12">
        <v>260000</v>
      </c>
      <c r="G6" s="13">
        <v>0</v>
      </c>
      <c r="H6" s="14">
        <v>0</v>
      </c>
      <c r="I6" s="14">
        <f>(F6*0.06)+(G6*0.06)</f>
        <v>15600</v>
      </c>
      <c r="J6" s="11">
        <v>0</v>
      </c>
      <c r="K6" s="15">
        <f t="shared" si="1"/>
        <v>244400</v>
      </c>
    </row>
    <row r="7" spans="1:11" x14ac:dyDescent="0.35">
      <c r="A7" s="8">
        <v>4</v>
      </c>
      <c r="B7" s="9" t="s">
        <v>13</v>
      </c>
      <c r="C7" s="16" t="s">
        <v>20</v>
      </c>
      <c r="D7" s="10">
        <v>42703</v>
      </c>
      <c r="E7" s="11" t="s">
        <v>21</v>
      </c>
      <c r="F7" s="12">
        <v>235300</v>
      </c>
      <c r="G7" s="13">
        <v>0</v>
      </c>
      <c r="H7" s="14">
        <v>0</v>
      </c>
      <c r="I7" s="14">
        <f t="shared" ref="I7:I13" si="2">(F7*0.06)+(G7*0.06)</f>
        <v>14118</v>
      </c>
      <c r="J7" s="11">
        <v>0</v>
      </c>
      <c r="K7" s="15">
        <f t="shared" si="1"/>
        <v>221182</v>
      </c>
    </row>
    <row r="8" spans="1:11" x14ac:dyDescent="0.35">
      <c r="A8" s="8">
        <v>5</v>
      </c>
      <c r="B8" s="9" t="s">
        <v>13</v>
      </c>
      <c r="C8" s="16" t="s">
        <v>22</v>
      </c>
      <c r="D8" s="10">
        <v>43168</v>
      </c>
      <c r="E8" s="11" t="s">
        <v>23</v>
      </c>
      <c r="F8" s="12">
        <v>260000</v>
      </c>
      <c r="G8" s="13">
        <v>0</v>
      </c>
      <c r="H8" s="14">
        <v>0</v>
      </c>
      <c r="I8" s="14">
        <f t="shared" si="2"/>
        <v>15600</v>
      </c>
      <c r="J8" s="11">
        <v>0</v>
      </c>
      <c r="K8" s="15">
        <f t="shared" si="1"/>
        <v>244400</v>
      </c>
    </row>
    <row r="9" spans="1:11" x14ac:dyDescent="0.35">
      <c r="A9" s="8">
        <v>6</v>
      </c>
      <c r="B9" s="9" t="s">
        <v>13</v>
      </c>
      <c r="C9" s="16" t="s">
        <v>24</v>
      </c>
      <c r="D9" s="10">
        <v>42034</v>
      </c>
      <c r="E9" s="11" t="s">
        <v>25</v>
      </c>
      <c r="F9" s="12">
        <v>260000</v>
      </c>
      <c r="G9" s="13">
        <v>0</v>
      </c>
      <c r="H9" s="14">
        <v>0</v>
      </c>
      <c r="I9" s="14">
        <f t="shared" ref="I9" si="3">(F9*0.06)</f>
        <v>15600</v>
      </c>
      <c r="J9" s="11">
        <v>0</v>
      </c>
      <c r="K9" s="15">
        <f t="shared" si="1"/>
        <v>244400</v>
      </c>
    </row>
    <row r="10" spans="1:11" x14ac:dyDescent="0.35">
      <c r="A10" s="8">
        <v>7</v>
      </c>
      <c r="B10" s="9" t="s">
        <v>13</v>
      </c>
      <c r="C10" s="16" t="s">
        <v>26</v>
      </c>
      <c r="D10" s="10">
        <v>40268</v>
      </c>
      <c r="E10" s="11" t="s">
        <v>27</v>
      </c>
      <c r="F10" s="12">
        <v>223740</v>
      </c>
      <c r="G10" s="13">
        <v>0</v>
      </c>
      <c r="H10" s="14">
        <v>0</v>
      </c>
      <c r="I10" s="14">
        <f t="shared" si="2"/>
        <v>13424.4</v>
      </c>
      <c r="J10" s="11">
        <v>0</v>
      </c>
      <c r="K10" s="15">
        <f t="shared" si="1"/>
        <v>210315.6</v>
      </c>
    </row>
    <row r="11" spans="1:11" x14ac:dyDescent="0.35">
      <c r="A11" s="8">
        <v>8</v>
      </c>
      <c r="B11" s="16" t="s">
        <v>28</v>
      </c>
      <c r="C11" s="16">
        <v>1706</v>
      </c>
      <c r="D11" s="10">
        <v>42991</v>
      </c>
      <c r="E11" s="11" t="s">
        <v>29</v>
      </c>
      <c r="F11" s="24">
        <v>0</v>
      </c>
      <c r="G11" s="13">
        <v>0</v>
      </c>
      <c r="H11" s="14">
        <v>0</v>
      </c>
      <c r="I11" s="14">
        <f t="shared" si="2"/>
        <v>0</v>
      </c>
      <c r="J11" s="11">
        <v>0</v>
      </c>
      <c r="K11" s="15">
        <f t="shared" si="1"/>
        <v>0</v>
      </c>
    </row>
    <row r="12" spans="1:11" x14ac:dyDescent="0.35">
      <c r="A12" s="8">
        <v>9</v>
      </c>
      <c r="B12" s="9" t="s">
        <v>30</v>
      </c>
      <c r="C12" s="17">
        <v>1011</v>
      </c>
      <c r="D12" s="18">
        <v>42566</v>
      </c>
      <c r="E12" s="19" t="s">
        <v>31</v>
      </c>
      <c r="F12" s="12">
        <v>230000</v>
      </c>
      <c r="G12" s="13">
        <v>0</v>
      </c>
      <c r="H12" s="14">
        <v>0</v>
      </c>
      <c r="I12" s="14">
        <f t="shared" si="2"/>
        <v>13800</v>
      </c>
      <c r="J12" s="11">
        <v>0</v>
      </c>
      <c r="K12" s="15">
        <f t="shared" si="1"/>
        <v>216200</v>
      </c>
    </row>
    <row r="13" spans="1:11" x14ac:dyDescent="0.35">
      <c r="A13" s="8">
        <v>10</v>
      </c>
      <c r="B13" s="9" t="s">
        <v>30</v>
      </c>
      <c r="C13" s="17">
        <v>411</v>
      </c>
      <c r="D13" s="18">
        <v>41064</v>
      </c>
      <c r="E13" s="19" t="s">
        <v>32</v>
      </c>
      <c r="F13" s="23">
        <v>203200</v>
      </c>
      <c r="G13" s="13">
        <v>203200</v>
      </c>
      <c r="H13" s="14">
        <v>0</v>
      </c>
      <c r="I13" s="14">
        <f t="shared" si="2"/>
        <v>24384</v>
      </c>
      <c r="J13" s="11">
        <v>0</v>
      </c>
      <c r="K13" s="15">
        <f t="shared" si="1"/>
        <v>382016</v>
      </c>
    </row>
    <row r="14" spans="1:11" x14ac:dyDescent="0.3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1">
        <f>SUM(K4:K13)</f>
        <v>2256413.6</v>
      </c>
    </row>
    <row r="15" spans="1:11" x14ac:dyDescent="0.35">
      <c r="D15" s="22"/>
      <c r="E15" t="s">
        <v>34</v>
      </c>
      <c r="I15" t="s">
        <v>36</v>
      </c>
      <c r="K15" s="26" t="s">
        <v>36</v>
      </c>
    </row>
    <row r="16" spans="1:11" x14ac:dyDescent="0.35">
      <c r="D16" s="25"/>
      <c r="E16" t="s">
        <v>35</v>
      </c>
    </row>
  </sheetData>
  <mergeCells count="3">
    <mergeCell ref="B1:B3"/>
    <mergeCell ref="C1:C3"/>
    <mergeCell ref="F1:K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activeCell="C10" sqref="C10"/>
    </sheetView>
  </sheetViews>
  <sheetFormatPr baseColWidth="10" defaultRowHeight="14.5" x14ac:dyDescent="0.35"/>
  <cols>
    <col min="1" max="1" width="3" bestFit="1" customWidth="1"/>
    <col min="2" max="2" width="22.81640625" bestFit="1" customWidth="1"/>
    <col min="5" max="5" width="38.26953125" bestFit="1" customWidth="1"/>
  </cols>
  <sheetData>
    <row r="1" spans="1:11" x14ac:dyDescent="0.35">
      <c r="A1" s="1"/>
      <c r="B1" s="69" t="s">
        <v>0</v>
      </c>
      <c r="C1" s="71" t="s">
        <v>1</v>
      </c>
      <c r="D1" s="27" t="s">
        <v>2</v>
      </c>
      <c r="E1" s="28" t="s">
        <v>3</v>
      </c>
      <c r="F1" s="69" t="s">
        <v>37</v>
      </c>
      <c r="G1" s="71"/>
      <c r="H1" s="71"/>
      <c r="I1" s="71"/>
      <c r="J1" s="71"/>
      <c r="K1" s="73"/>
    </row>
    <row r="2" spans="1:11" x14ac:dyDescent="0.35">
      <c r="A2" s="1"/>
      <c r="B2" s="70"/>
      <c r="C2" s="72"/>
      <c r="D2" s="4" t="s">
        <v>4</v>
      </c>
      <c r="E2" s="5" t="s">
        <v>5</v>
      </c>
      <c r="F2" s="74"/>
      <c r="G2" s="75"/>
      <c r="H2" s="75"/>
      <c r="I2" s="75"/>
      <c r="J2" s="75"/>
      <c r="K2" s="76"/>
    </row>
    <row r="3" spans="1:11" x14ac:dyDescent="0.35">
      <c r="A3" s="1"/>
      <c r="B3" s="70"/>
      <c r="C3" s="72"/>
      <c r="D3" s="6" t="s">
        <v>6</v>
      </c>
      <c r="E3" s="5"/>
      <c r="F3" s="7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 t="s">
        <v>12</v>
      </c>
    </row>
    <row r="4" spans="1:11" x14ac:dyDescent="0.35">
      <c r="A4" s="8">
        <v>1</v>
      </c>
      <c r="B4" s="9" t="s">
        <v>13</v>
      </c>
      <c r="C4" s="9" t="s">
        <v>14</v>
      </c>
      <c r="D4" s="10">
        <v>43160</v>
      </c>
      <c r="E4" s="11" t="s">
        <v>15</v>
      </c>
      <c r="F4" s="12">
        <v>260000</v>
      </c>
      <c r="G4" s="13">
        <v>0</v>
      </c>
      <c r="H4" s="14">
        <v>0</v>
      </c>
      <c r="I4" s="14">
        <f t="shared" ref="I4:I5" si="0">(F4*0.06)+(G4*0.06)</f>
        <v>15600</v>
      </c>
      <c r="J4" s="11">
        <v>0</v>
      </c>
      <c r="K4" s="15">
        <f>+F4+G4-H4-J4-I4</f>
        <v>244400</v>
      </c>
    </row>
    <row r="5" spans="1:11" x14ac:dyDescent="0.35">
      <c r="A5" s="8">
        <v>2</v>
      </c>
      <c r="B5" s="9" t="s">
        <v>13</v>
      </c>
      <c r="C5" s="16" t="s">
        <v>16</v>
      </c>
      <c r="D5" s="10">
        <v>43252</v>
      </c>
      <c r="E5" s="11" t="s">
        <v>17</v>
      </c>
      <c r="F5" s="12">
        <v>265000</v>
      </c>
      <c r="G5" s="13">
        <v>0</v>
      </c>
      <c r="H5" s="14">
        <v>0</v>
      </c>
      <c r="I5" s="14">
        <f t="shared" si="0"/>
        <v>15900</v>
      </c>
      <c r="J5" s="11">
        <v>0</v>
      </c>
      <c r="K5" s="15">
        <f t="shared" ref="K5:K13" si="1">+F5+G5-H5-J5-I5</f>
        <v>249100</v>
      </c>
    </row>
    <row r="6" spans="1:11" x14ac:dyDescent="0.35">
      <c r="A6" s="8">
        <v>3</v>
      </c>
      <c r="B6" s="9" t="s">
        <v>13</v>
      </c>
      <c r="C6" s="16" t="s">
        <v>18</v>
      </c>
      <c r="D6" s="10">
        <v>42248</v>
      </c>
      <c r="E6" s="11" t="s">
        <v>19</v>
      </c>
      <c r="F6" s="12">
        <v>260000</v>
      </c>
      <c r="G6" s="13">
        <v>0</v>
      </c>
      <c r="H6" s="14">
        <v>0</v>
      </c>
      <c r="I6" s="14">
        <f>(F6*0.06)+(G6*0.06)</f>
        <v>15600</v>
      </c>
      <c r="J6" s="11">
        <v>0</v>
      </c>
      <c r="K6" s="15">
        <f t="shared" si="1"/>
        <v>244400</v>
      </c>
    </row>
    <row r="7" spans="1:11" x14ac:dyDescent="0.35">
      <c r="A7" s="8">
        <v>4</v>
      </c>
      <c r="B7" s="9" t="s">
        <v>13</v>
      </c>
      <c r="C7" s="16" t="s">
        <v>20</v>
      </c>
      <c r="D7" s="10">
        <v>42703</v>
      </c>
      <c r="E7" s="11" t="s">
        <v>21</v>
      </c>
      <c r="F7" s="12">
        <v>235300</v>
      </c>
      <c r="G7" s="13">
        <v>0</v>
      </c>
      <c r="H7" s="14">
        <v>0</v>
      </c>
      <c r="I7" s="14">
        <f t="shared" ref="I7:I13" si="2">(F7*0.06)+(G7*0.06)</f>
        <v>14118</v>
      </c>
      <c r="J7" s="11">
        <v>0</v>
      </c>
      <c r="K7" s="15">
        <f t="shared" si="1"/>
        <v>221182</v>
      </c>
    </row>
    <row r="8" spans="1:11" x14ac:dyDescent="0.35">
      <c r="A8" s="8">
        <v>5</v>
      </c>
      <c r="B8" s="9" t="s">
        <v>13</v>
      </c>
      <c r="C8" s="16" t="s">
        <v>22</v>
      </c>
      <c r="D8" s="10">
        <v>43168</v>
      </c>
      <c r="E8" s="11" t="s">
        <v>23</v>
      </c>
      <c r="F8" s="12">
        <v>260000</v>
      </c>
      <c r="G8" s="13">
        <v>0</v>
      </c>
      <c r="H8" s="14">
        <v>0</v>
      </c>
      <c r="I8" s="14">
        <f t="shared" si="2"/>
        <v>15600</v>
      </c>
      <c r="J8" s="11">
        <v>0</v>
      </c>
      <c r="K8" s="15">
        <f t="shared" si="1"/>
        <v>244400</v>
      </c>
    </row>
    <row r="9" spans="1:11" x14ac:dyDescent="0.35">
      <c r="A9" s="8">
        <v>6</v>
      </c>
      <c r="B9" s="9" t="s">
        <v>13</v>
      </c>
      <c r="C9" s="16" t="s">
        <v>24</v>
      </c>
      <c r="D9" s="10">
        <v>42034</v>
      </c>
      <c r="E9" s="11" t="s">
        <v>25</v>
      </c>
      <c r="F9" s="12">
        <v>260000</v>
      </c>
      <c r="G9" s="13">
        <v>0</v>
      </c>
      <c r="H9" s="14">
        <v>0</v>
      </c>
      <c r="I9" s="14">
        <f t="shared" ref="I9" si="3">(F9*0.06)</f>
        <v>15600</v>
      </c>
      <c r="J9" s="11">
        <v>0</v>
      </c>
      <c r="K9" s="15">
        <f t="shared" si="1"/>
        <v>244400</v>
      </c>
    </row>
    <row r="10" spans="1:11" x14ac:dyDescent="0.35">
      <c r="A10" s="8">
        <v>7</v>
      </c>
      <c r="B10" s="9" t="s">
        <v>13</v>
      </c>
      <c r="C10" s="16" t="s">
        <v>26</v>
      </c>
      <c r="D10" s="10">
        <v>40268</v>
      </c>
      <c r="E10" s="11" t="s">
        <v>27</v>
      </c>
      <c r="F10" s="31">
        <v>223740</v>
      </c>
      <c r="G10" s="13">
        <v>0</v>
      </c>
      <c r="H10" s="14">
        <v>0</v>
      </c>
      <c r="I10" s="14">
        <f t="shared" si="2"/>
        <v>13424.4</v>
      </c>
      <c r="J10" s="11">
        <v>0</v>
      </c>
      <c r="K10" s="15">
        <f t="shared" si="1"/>
        <v>210315.6</v>
      </c>
    </row>
    <row r="11" spans="1:11" x14ac:dyDescent="0.35">
      <c r="A11" s="8">
        <v>8</v>
      </c>
      <c r="B11" s="16" t="s">
        <v>28</v>
      </c>
      <c r="C11" s="16">
        <v>1706</v>
      </c>
      <c r="D11" s="10">
        <v>42991</v>
      </c>
      <c r="E11" s="11" t="s">
        <v>29</v>
      </c>
      <c r="F11" s="24">
        <v>0</v>
      </c>
      <c r="G11" s="13">
        <v>0</v>
      </c>
      <c r="H11" s="14">
        <v>0</v>
      </c>
      <c r="I11" s="14">
        <f t="shared" si="2"/>
        <v>0</v>
      </c>
      <c r="J11" s="11">
        <v>0</v>
      </c>
      <c r="K11" s="15">
        <f t="shared" si="1"/>
        <v>0</v>
      </c>
    </row>
    <row r="12" spans="1:11" x14ac:dyDescent="0.35">
      <c r="A12" s="8">
        <v>9</v>
      </c>
      <c r="B12" s="9" t="s">
        <v>30</v>
      </c>
      <c r="C12" s="17">
        <v>1011</v>
      </c>
      <c r="D12" s="18">
        <v>42566</v>
      </c>
      <c r="E12" s="19" t="s">
        <v>31</v>
      </c>
      <c r="F12" s="12">
        <v>265000</v>
      </c>
      <c r="G12" s="13">
        <v>0</v>
      </c>
      <c r="H12" s="14">
        <v>0</v>
      </c>
      <c r="I12" s="14">
        <f t="shared" si="2"/>
        <v>15900</v>
      </c>
      <c r="J12" s="11">
        <v>0</v>
      </c>
      <c r="K12" s="15">
        <f t="shared" si="1"/>
        <v>249100</v>
      </c>
    </row>
    <row r="13" spans="1:11" x14ac:dyDescent="0.35">
      <c r="A13" s="8">
        <v>10</v>
      </c>
      <c r="B13" s="9" t="s">
        <v>30</v>
      </c>
      <c r="C13" s="17">
        <v>411</v>
      </c>
      <c r="D13" s="18">
        <v>41064</v>
      </c>
      <c r="E13" s="19" t="s">
        <v>32</v>
      </c>
      <c r="F13" s="12">
        <v>203200</v>
      </c>
      <c r="G13" s="13">
        <v>0</v>
      </c>
      <c r="H13" s="14">
        <v>0</v>
      </c>
      <c r="I13" s="14">
        <f t="shared" si="2"/>
        <v>12192</v>
      </c>
      <c r="J13" s="11">
        <v>0</v>
      </c>
      <c r="K13" s="15">
        <f t="shared" si="1"/>
        <v>191008</v>
      </c>
    </row>
    <row r="14" spans="1:11" x14ac:dyDescent="0.3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1">
        <f>SUM(K4:K13)</f>
        <v>2098305.6</v>
      </c>
    </row>
    <row r="15" spans="1:11" x14ac:dyDescent="0.35">
      <c r="C15" s="32"/>
      <c r="D15" t="s">
        <v>38</v>
      </c>
    </row>
    <row r="16" spans="1:11" x14ac:dyDescent="0.35">
      <c r="C16" s="25"/>
      <c r="D16" t="s">
        <v>39</v>
      </c>
    </row>
  </sheetData>
  <mergeCells count="3">
    <mergeCell ref="B1:B3"/>
    <mergeCell ref="C1:C3"/>
    <mergeCell ref="F1:K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activeCell="F10" sqref="F10"/>
    </sheetView>
  </sheetViews>
  <sheetFormatPr baseColWidth="10" defaultRowHeight="14.5" x14ac:dyDescent="0.35"/>
  <cols>
    <col min="1" max="1" width="3" bestFit="1" customWidth="1"/>
    <col min="2" max="2" width="22.81640625" bestFit="1" customWidth="1"/>
    <col min="5" max="5" width="38.26953125" bestFit="1" customWidth="1"/>
  </cols>
  <sheetData>
    <row r="1" spans="1:11" x14ac:dyDescent="0.35">
      <c r="A1" s="1"/>
      <c r="B1" s="69" t="s">
        <v>0</v>
      </c>
      <c r="C1" s="71" t="s">
        <v>1</v>
      </c>
      <c r="D1" s="29" t="s">
        <v>2</v>
      </c>
      <c r="E1" s="30" t="s">
        <v>3</v>
      </c>
      <c r="F1" s="69" t="s">
        <v>40</v>
      </c>
      <c r="G1" s="71"/>
      <c r="H1" s="71"/>
      <c r="I1" s="71"/>
      <c r="J1" s="71"/>
      <c r="K1" s="73"/>
    </row>
    <row r="2" spans="1:11" x14ac:dyDescent="0.35">
      <c r="A2" s="1"/>
      <c r="B2" s="70"/>
      <c r="C2" s="72"/>
      <c r="D2" s="4" t="s">
        <v>4</v>
      </c>
      <c r="E2" s="5" t="s">
        <v>5</v>
      </c>
      <c r="F2" s="74"/>
      <c r="G2" s="75"/>
      <c r="H2" s="75"/>
      <c r="I2" s="75"/>
      <c r="J2" s="75"/>
      <c r="K2" s="76"/>
    </row>
    <row r="3" spans="1:11" x14ac:dyDescent="0.35">
      <c r="A3" s="1"/>
      <c r="B3" s="70"/>
      <c r="C3" s="72"/>
      <c r="D3" s="6" t="s">
        <v>6</v>
      </c>
      <c r="E3" s="5"/>
      <c r="F3" s="7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 t="s">
        <v>12</v>
      </c>
    </row>
    <row r="4" spans="1:11" x14ac:dyDescent="0.35">
      <c r="A4" s="8">
        <v>1</v>
      </c>
      <c r="B4" s="9" t="s">
        <v>13</v>
      </c>
      <c r="C4" s="9" t="s">
        <v>14</v>
      </c>
      <c r="D4" s="10">
        <v>43160</v>
      </c>
      <c r="E4" s="11" t="s">
        <v>15</v>
      </c>
      <c r="F4" s="12">
        <v>260000</v>
      </c>
      <c r="G4" s="13">
        <v>0</v>
      </c>
      <c r="H4" s="14">
        <v>0</v>
      </c>
      <c r="I4" s="14">
        <f t="shared" ref="I4:I5" si="0">(F4*0.06)+(G4*0.06)</f>
        <v>15600</v>
      </c>
      <c r="J4" s="11">
        <v>0</v>
      </c>
      <c r="K4" s="15">
        <f>+F4+G4-H4-J4-I4</f>
        <v>244400</v>
      </c>
    </row>
    <row r="5" spans="1:11" x14ac:dyDescent="0.35">
      <c r="A5" s="8">
        <v>2</v>
      </c>
      <c r="B5" s="9" t="s">
        <v>13</v>
      </c>
      <c r="C5" s="16" t="s">
        <v>16</v>
      </c>
      <c r="D5" s="10">
        <v>43252</v>
      </c>
      <c r="E5" s="11" t="s">
        <v>17</v>
      </c>
      <c r="F5" s="12">
        <v>265000</v>
      </c>
      <c r="G5" s="13">
        <v>0</v>
      </c>
      <c r="H5" s="14">
        <v>0</v>
      </c>
      <c r="I5" s="14">
        <f t="shared" si="0"/>
        <v>15900</v>
      </c>
      <c r="J5" s="11">
        <v>0</v>
      </c>
      <c r="K5" s="15">
        <f t="shared" ref="K5:K13" si="1">+F5+G5-H5-J5-I5</f>
        <v>249100</v>
      </c>
    </row>
    <row r="6" spans="1:11" x14ac:dyDescent="0.35">
      <c r="A6" s="8">
        <v>3</v>
      </c>
      <c r="B6" s="9" t="s">
        <v>13</v>
      </c>
      <c r="C6" s="16" t="s">
        <v>18</v>
      </c>
      <c r="D6" s="10">
        <v>42248</v>
      </c>
      <c r="E6" s="11" t="s">
        <v>19</v>
      </c>
      <c r="F6" s="12">
        <v>260000</v>
      </c>
      <c r="G6" s="13">
        <v>0</v>
      </c>
      <c r="H6" s="14">
        <v>0</v>
      </c>
      <c r="I6" s="14">
        <f>(F6*0.06)+(G6*0.06)</f>
        <v>15600</v>
      </c>
      <c r="J6" s="11">
        <v>0</v>
      </c>
      <c r="K6" s="15">
        <f t="shared" si="1"/>
        <v>244400</v>
      </c>
    </row>
    <row r="7" spans="1:11" x14ac:dyDescent="0.35">
      <c r="A7" s="8">
        <v>4</v>
      </c>
      <c r="B7" s="9" t="s">
        <v>13</v>
      </c>
      <c r="C7" s="16" t="s">
        <v>20</v>
      </c>
      <c r="D7" s="10">
        <v>42703</v>
      </c>
      <c r="E7" s="11" t="s">
        <v>21</v>
      </c>
      <c r="F7" s="23">
        <v>265000</v>
      </c>
      <c r="G7" s="13">
        <v>0</v>
      </c>
      <c r="H7" s="14">
        <v>0</v>
      </c>
      <c r="I7" s="14">
        <f t="shared" ref="I7:I13" si="2">(F7*0.06)+(G7*0.06)</f>
        <v>15900</v>
      </c>
      <c r="J7" s="11">
        <v>0</v>
      </c>
      <c r="K7" s="15">
        <f t="shared" si="1"/>
        <v>249100</v>
      </c>
    </row>
    <row r="8" spans="1:11" x14ac:dyDescent="0.35">
      <c r="A8" s="8">
        <v>5</v>
      </c>
      <c r="B8" s="9" t="s">
        <v>13</v>
      </c>
      <c r="C8" s="16" t="s">
        <v>22</v>
      </c>
      <c r="D8" s="10">
        <v>43168</v>
      </c>
      <c r="E8" s="11" t="s">
        <v>23</v>
      </c>
      <c r="F8" s="12">
        <v>260000</v>
      </c>
      <c r="G8" s="13">
        <v>0</v>
      </c>
      <c r="H8" s="14">
        <v>0</v>
      </c>
      <c r="I8" s="14">
        <f t="shared" si="2"/>
        <v>15600</v>
      </c>
      <c r="J8" s="11">
        <v>0</v>
      </c>
      <c r="K8" s="15">
        <f t="shared" si="1"/>
        <v>244400</v>
      </c>
    </row>
    <row r="9" spans="1:11" x14ac:dyDescent="0.35">
      <c r="A9" s="8">
        <v>6</v>
      </c>
      <c r="B9" s="9" t="s">
        <v>13</v>
      </c>
      <c r="C9" s="16" t="s">
        <v>24</v>
      </c>
      <c r="D9" s="10">
        <v>42034</v>
      </c>
      <c r="E9" s="11" t="s">
        <v>25</v>
      </c>
      <c r="F9" s="12">
        <v>260000</v>
      </c>
      <c r="G9" s="13">
        <v>0</v>
      </c>
      <c r="H9" s="14">
        <v>0</v>
      </c>
      <c r="I9" s="14">
        <f t="shared" ref="I9" si="3">(F9*0.06)</f>
        <v>15600</v>
      </c>
      <c r="J9" s="11">
        <v>0</v>
      </c>
      <c r="K9" s="15">
        <f t="shared" si="1"/>
        <v>244400</v>
      </c>
    </row>
    <row r="10" spans="1:11" x14ac:dyDescent="0.35">
      <c r="A10" s="8">
        <v>7</v>
      </c>
      <c r="B10" s="9" t="s">
        <v>13</v>
      </c>
      <c r="C10" s="16" t="s">
        <v>26</v>
      </c>
      <c r="D10" s="10">
        <v>40268</v>
      </c>
      <c r="E10" s="11" t="s">
        <v>27</v>
      </c>
      <c r="F10" s="31">
        <v>265000</v>
      </c>
      <c r="G10" s="13">
        <v>0</v>
      </c>
      <c r="H10" s="14">
        <v>0</v>
      </c>
      <c r="I10" s="14">
        <f t="shared" si="2"/>
        <v>15900</v>
      </c>
      <c r="J10" s="11">
        <v>0</v>
      </c>
      <c r="K10" s="15">
        <f t="shared" si="1"/>
        <v>249100</v>
      </c>
    </row>
    <row r="11" spans="1:11" x14ac:dyDescent="0.35">
      <c r="A11" s="8">
        <v>8</v>
      </c>
      <c r="B11" s="16" t="s">
        <v>28</v>
      </c>
      <c r="C11" s="16">
        <v>1706</v>
      </c>
      <c r="D11" s="10">
        <v>42991</v>
      </c>
      <c r="E11" s="11" t="s">
        <v>29</v>
      </c>
      <c r="F11" s="24">
        <v>0</v>
      </c>
      <c r="G11" s="13">
        <v>235000</v>
      </c>
      <c r="H11" s="14">
        <v>0</v>
      </c>
      <c r="I11" s="14">
        <f t="shared" si="2"/>
        <v>14100</v>
      </c>
      <c r="J11" s="11">
        <v>0</v>
      </c>
      <c r="K11" s="15">
        <f t="shared" si="1"/>
        <v>220900</v>
      </c>
    </row>
    <row r="12" spans="1:11" x14ac:dyDescent="0.35">
      <c r="A12" s="8">
        <v>9</v>
      </c>
      <c r="B12" s="9" t="s">
        <v>30</v>
      </c>
      <c r="C12" s="17">
        <v>1011</v>
      </c>
      <c r="D12" s="18">
        <v>42566</v>
      </c>
      <c r="E12" s="19" t="s">
        <v>31</v>
      </c>
      <c r="F12" s="12">
        <v>265000</v>
      </c>
      <c r="G12" s="13">
        <v>0</v>
      </c>
      <c r="H12" s="14">
        <v>0</v>
      </c>
      <c r="I12" s="14">
        <f t="shared" si="2"/>
        <v>15900</v>
      </c>
      <c r="J12" s="11">
        <v>0</v>
      </c>
      <c r="K12" s="15">
        <f t="shared" si="1"/>
        <v>249100</v>
      </c>
    </row>
    <row r="13" spans="1:11" x14ac:dyDescent="0.35">
      <c r="A13" s="8">
        <v>10</v>
      </c>
      <c r="B13" s="9" t="s">
        <v>30</v>
      </c>
      <c r="C13" s="17">
        <v>411</v>
      </c>
      <c r="D13" s="18">
        <v>41064</v>
      </c>
      <c r="E13" s="19" t="s">
        <v>32</v>
      </c>
      <c r="F13" s="12">
        <v>203200</v>
      </c>
      <c r="G13" s="13">
        <v>0</v>
      </c>
      <c r="H13" s="14">
        <v>0</v>
      </c>
      <c r="I13" s="14">
        <f t="shared" si="2"/>
        <v>12192</v>
      </c>
      <c r="J13" s="11">
        <v>0</v>
      </c>
      <c r="K13" s="15">
        <f t="shared" si="1"/>
        <v>191008</v>
      </c>
    </row>
    <row r="14" spans="1:11" x14ac:dyDescent="0.3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1">
        <f>SUM(K4:K13)</f>
        <v>2385908</v>
      </c>
    </row>
    <row r="16" spans="1:11" x14ac:dyDescent="0.35">
      <c r="D16" s="22"/>
      <c r="E16" t="s">
        <v>41</v>
      </c>
    </row>
    <row r="17" spans="4:5" x14ac:dyDescent="0.35">
      <c r="D17" s="32"/>
      <c r="E17" t="s">
        <v>42</v>
      </c>
    </row>
  </sheetData>
  <mergeCells count="3">
    <mergeCell ref="B1:B3"/>
    <mergeCell ref="C1:C3"/>
    <mergeCell ref="F1:K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activeCell="E19" sqref="E19"/>
    </sheetView>
  </sheetViews>
  <sheetFormatPr baseColWidth="10" defaultRowHeight="14.5" x14ac:dyDescent="0.35"/>
  <cols>
    <col min="1" max="1" width="3" bestFit="1" customWidth="1"/>
    <col min="2" max="2" width="22.81640625" bestFit="1" customWidth="1"/>
    <col min="5" max="5" width="38.26953125" bestFit="1" customWidth="1"/>
  </cols>
  <sheetData>
    <row r="1" spans="1:11" x14ac:dyDescent="0.35">
      <c r="A1" s="1"/>
      <c r="B1" s="69" t="s">
        <v>0</v>
      </c>
      <c r="C1" s="71" t="s">
        <v>1</v>
      </c>
      <c r="D1" s="33" t="s">
        <v>2</v>
      </c>
      <c r="E1" s="34" t="s">
        <v>3</v>
      </c>
      <c r="F1" s="69" t="s">
        <v>45</v>
      </c>
      <c r="G1" s="71"/>
      <c r="H1" s="71"/>
      <c r="I1" s="71"/>
      <c r="J1" s="71"/>
      <c r="K1" s="73"/>
    </row>
    <row r="2" spans="1:11" x14ac:dyDescent="0.35">
      <c r="A2" s="1"/>
      <c r="B2" s="70"/>
      <c r="C2" s="72"/>
      <c r="D2" s="4" t="s">
        <v>4</v>
      </c>
      <c r="E2" s="5" t="s">
        <v>5</v>
      </c>
      <c r="F2" s="74"/>
      <c r="G2" s="75"/>
      <c r="H2" s="75"/>
      <c r="I2" s="75"/>
      <c r="J2" s="75"/>
      <c r="K2" s="76"/>
    </row>
    <row r="3" spans="1:11" x14ac:dyDescent="0.35">
      <c r="A3" s="1"/>
      <c r="B3" s="70"/>
      <c r="C3" s="72"/>
      <c r="D3" s="6" t="s">
        <v>6</v>
      </c>
      <c r="E3" s="5"/>
      <c r="F3" s="7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 t="s">
        <v>12</v>
      </c>
    </row>
    <row r="4" spans="1:11" x14ac:dyDescent="0.35">
      <c r="A4" s="8">
        <v>1</v>
      </c>
      <c r="B4" s="9" t="s">
        <v>13</v>
      </c>
      <c r="C4" s="9" t="s">
        <v>14</v>
      </c>
      <c r="D4" s="10">
        <v>43160</v>
      </c>
      <c r="E4" s="11" t="s">
        <v>15</v>
      </c>
      <c r="F4" s="12">
        <v>260000</v>
      </c>
      <c r="G4" s="13">
        <v>0</v>
      </c>
      <c r="H4" s="14">
        <v>0</v>
      </c>
      <c r="I4" s="14">
        <f t="shared" ref="I4:I5" si="0">(F4*0.06)+(G4*0.06)</f>
        <v>15600</v>
      </c>
      <c r="J4" s="11">
        <v>0</v>
      </c>
      <c r="K4" s="15">
        <f>+F4+G4-H4-J4-I4</f>
        <v>244400</v>
      </c>
    </row>
    <row r="5" spans="1:11" x14ac:dyDescent="0.35">
      <c r="A5" s="8">
        <v>2</v>
      </c>
      <c r="B5" s="37" t="s">
        <v>13</v>
      </c>
      <c r="C5" s="38" t="s">
        <v>16</v>
      </c>
      <c r="D5" s="39">
        <v>43252</v>
      </c>
      <c r="E5" s="40" t="s">
        <v>17</v>
      </c>
      <c r="F5" s="12">
        <v>265000</v>
      </c>
      <c r="G5" s="13">
        <v>0</v>
      </c>
      <c r="H5" s="14">
        <v>0</v>
      </c>
      <c r="I5" s="14">
        <f t="shared" si="0"/>
        <v>15900</v>
      </c>
      <c r="J5" s="11">
        <v>0</v>
      </c>
      <c r="K5" s="15">
        <f t="shared" ref="K5:K13" si="1">+F5+G5-H5-J5-I5</f>
        <v>249100</v>
      </c>
    </row>
    <row r="6" spans="1:11" x14ac:dyDescent="0.35">
      <c r="A6" s="8">
        <v>3</v>
      </c>
      <c r="B6" s="9" t="s">
        <v>13</v>
      </c>
      <c r="C6" s="16" t="s">
        <v>18</v>
      </c>
      <c r="D6" s="10">
        <v>42248</v>
      </c>
      <c r="E6" s="11" t="s">
        <v>19</v>
      </c>
      <c r="F6" s="12">
        <v>260000</v>
      </c>
      <c r="G6" s="13">
        <v>0</v>
      </c>
      <c r="H6" s="14">
        <v>0</v>
      </c>
      <c r="I6" s="14">
        <f>(F6*0.06)+(G6*0.06)</f>
        <v>15600</v>
      </c>
      <c r="J6" s="11">
        <v>0</v>
      </c>
      <c r="K6" s="15">
        <f t="shared" si="1"/>
        <v>244400</v>
      </c>
    </row>
    <row r="7" spans="1:11" x14ac:dyDescent="0.35">
      <c r="A7" s="8">
        <v>4</v>
      </c>
      <c r="B7" s="9" t="s">
        <v>13</v>
      </c>
      <c r="C7" s="16" t="s">
        <v>20</v>
      </c>
      <c r="D7" s="10">
        <v>42703</v>
      </c>
      <c r="E7" s="11" t="s">
        <v>21</v>
      </c>
      <c r="F7" s="12">
        <v>265000</v>
      </c>
      <c r="G7" s="13">
        <v>0</v>
      </c>
      <c r="H7" s="14">
        <v>0</v>
      </c>
      <c r="I7" s="14">
        <f t="shared" ref="I7:I13" si="2">(F7*0.06)+(G7*0.06)</f>
        <v>15900</v>
      </c>
      <c r="J7" s="11">
        <v>0</v>
      </c>
      <c r="K7" s="15">
        <f t="shared" si="1"/>
        <v>249100</v>
      </c>
    </row>
    <row r="8" spans="1:11" x14ac:dyDescent="0.35">
      <c r="A8" s="8">
        <v>5</v>
      </c>
      <c r="B8" s="9" t="s">
        <v>13</v>
      </c>
      <c r="C8" s="16" t="s">
        <v>22</v>
      </c>
      <c r="D8" s="10">
        <v>43168</v>
      </c>
      <c r="E8" s="11" t="s">
        <v>23</v>
      </c>
      <c r="F8" s="12">
        <v>260000</v>
      </c>
      <c r="G8" s="13">
        <v>0</v>
      </c>
      <c r="H8" s="14">
        <v>0</v>
      </c>
      <c r="I8" s="14">
        <f t="shared" si="2"/>
        <v>15600</v>
      </c>
      <c r="J8" s="11">
        <v>0</v>
      </c>
      <c r="K8" s="15">
        <f t="shared" si="1"/>
        <v>244400</v>
      </c>
    </row>
    <row r="9" spans="1:11" x14ac:dyDescent="0.35">
      <c r="A9" s="8">
        <v>6</v>
      </c>
      <c r="B9" s="9" t="s">
        <v>13</v>
      </c>
      <c r="C9" s="16" t="s">
        <v>24</v>
      </c>
      <c r="D9" s="10">
        <v>42034</v>
      </c>
      <c r="E9" s="11" t="s">
        <v>25</v>
      </c>
      <c r="F9" s="12">
        <v>260000</v>
      </c>
      <c r="G9" s="13">
        <v>0</v>
      </c>
      <c r="H9" s="14">
        <v>0</v>
      </c>
      <c r="I9" s="14">
        <f t="shared" ref="I9" si="3">(F9*0.06)</f>
        <v>15600</v>
      </c>
      <c r="J9" s="11">
        <v>0</v>
      </c>
      <c r="K9" s="15">
        <f t="shared" si="1"/>
        <v>244400</v>
      </c>
    </row>
    <row r="10" spans="1:11" x14ac:dyDescent="0.35">
      <c r="A10" s="8">
        <v>7</v>
      </c>
      <c r="B10" s="9" t="s">
        <v>13</v>
      </c>
      <c r="C10" s="16" t="s">
        <v>26</v>
      </c>
      <c r="D10" s="10">
        <v>40268</v>
      </c>
      <c r="E10" s="11" t="s">
        <v>27</v>
      </c>
      <c r="F10" s="12">
        <v>265000</v>
      </c>
      <c r="G10" s="13">
        <v>0</v>
      </c>
      <c r="H10" s="14">
        <v>0</v>
      </c>
      <c r="I10" s="14">
        <f t="shared" si="2"/>
        <v>15900</v>
      </c>
      <c r="J10" s="11">
        <v>0</v>
      </c>
      <c r="K10" s="15">
        <f t="shared" si="1"/>
        <v>249100</v>
      </c>
    </row>
    <row r="11" spans="1:11" x14ac:dyDescent="0.35">
      <c r="A11" s="8">
        <v>8</v>
      </c>
      <c r="B11" s="16" t="s">
        <v>28</v>
      </c>
      <c r="C11" s="16">
        <v>1706</v>
      </c>
      <c r="D11" s="10">
        <v>42991</v>
      </c>
      <c r="E11" s="11" t="s">
        <v>29</v>
      </c>
      <c r="F11" s="24">
        <v>0</v>
      </c>
      <c r="G11" s="13">
        <v>0</v>
      </c>
      <c r="H11" s="14">
        <v>0</v>
      </c>
      <c r="I11" s="14">
        <f t="shared" si="2"/>
        <v>0</v>
      </c>
      <c r="J11" s="11">
        <v>0</v>
      </c>
      <c r="K11" s="15">
        <f t="shared" si="1"/>
        <v>0</v>
      </c>
    </row>
    <row r="12" spans="1:11" x14ac:dyDescent="0.35">
      <c r="A12" s="8">
        <v>9</v>
      </c>
      <c r="B12" s="9" t="s">
        <v>30</v>
      </c>
      <c r="C12" s="17">
        <v>1011</v>
      </c>
      <c r="D12" s="18">
        <v>42566</v>
      </c>
      <c r="E12" s="19" t="s">
        <v>31</v>
      </c>
      <c r="F12" s="12">
        <v>265000</v>
      </c>
      <c r="G12" s="13">
        <v>0</v>
      </c>
      <c r="H12" s="14">
        <v>0</v>
      </c>
      <c r="I12" s="14">
        <f t="shared" si="2"/>
        <v>15900</v>
      </c>
      <c r="J12" s="11">
        <v>0</v>
      </c>
      <c r="K12" s="15">
        <f t="shared" si="1"/>
        <v>249100</v>
      </c>
    </row>
    <row r="13" spans="1:11" x14ac:dyDescent="0.35">
      <c r="A13" s="8">
        <v>10</v>
      </c>
      <c r="B13" s="9" t="s">
        <v>30</v>
      </c>
      <c r="C13" s="17">
        <v>411</v>
      </c>
      <c r="D13" s="18">
        <v>41064</v>
      </c>
      <c r="E13" s="19" t="s">
        <v>32</v>
      </c>
      <c r="F13" s="31">
        <v>203200</v>
      </c>
      <c r="G13" s="13">
        <v>0</v>
      </c>
      <c r="H13" s="14">
        <v>0</v>
      </c>
      <c r="I13" s="14">
        <f t="shared" si="2"/>
        <v>12192</v>
      </c>
      <c r="J13" s="11">
        <v>0</v>
      </c>
      <c r="K13" s="15">
        <f t="shared" si="1"/>
        <v>191008</v>
      </c>
    </row>
    <row r="14" spans="1:11" x14ac:dyDescent="0.3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1">
        <f>SUM(K4:K13)</f>
        <v>2165008</v>
      </c>
    </row>
    <row r="16" spans="1:11" x14ac:dyDescent="0.35">
      <c r="D16" s="25"/>
      <c r="E16" t="s">
        <v>43</v>
      </c>
    </row>
    <row r="17" spans="4:5" x14ac:dyDescent="0.35">
      <c r="D17" s="32"/>
      <c r="E17" t="s">
        <v>44</v>
      </c>
    </row>
    <row r="18" spans="4:5" x14ac:dyDescent="0.35">
      <c r="D18" s="41"/>
      <c r="E18" t="s">
        <v>47</v>
      </c>
    </row>
  </sheetData>
  <mergeCells count="3">
    <mergeCell ref="B1:B3"/>
    <mergeCell ref="C1:C3"/>
    <mergeCell ref="F1:K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activeCell="I7" sqref="I7"/>
    </sheetView>
  </sheetViews>
  <sheetFormatPr baseColWidth="10" defaultRowHeight="14.5" x14ac:dyDescent="0.35"/>
  <cols>
    <col min="1" max="1" width="3" bestFit="1" customWidth="1"/>
    <col min="2" max="2" width="22.81640625" bestFit="1" customWidth="1"/>
    <col min="5" max="5" width="38.26953125" bestFit="1" customWidth="1"/>
  </cols>
  <sheetData>
    <row r="1" spans="1:11" x14ac:dyDescent="0.35">
      <c r="A1" s="1"/>
      <c r="B1" s="69" t="s">
        <v>0</v>
      </c>
      <c r="C1" s="71" t="s">
        <v>1</v>
      </c>
      <c r="D1" s="35" t="s">
        <v>2</v>
      </c>
      <c r="E1" s="36" t="s">
        <v>3</v>
      </c>
      <c r="F1" s="69" t="s">
        <v>46</v>
      </c>
      <c r="G1" s="71"/>
      <c r="H1" s="71"/>
      <c r="I1" s="71"/>
      <c r="J1" s="71"/>
      <c r="K1" s="73"/>
    </row>
    <row r="2" spans="1:11" x14ac:dyDescent="0.35">
      <c r="A2" s="1"/>
      <c r="B2" s="70"/>
      <c r="C2" s="72"/>
      <c r="D2" s="4" t="s">
        <v>4</v>
      </c>
      <c r="E2" s="5" t="s">
        <v>5</v>
      </c>
      <c r="F2" s="74"/>
      <c r="G2" s="75"/>
      <c r="H2" s="75"/>
      <c r="I2" s="75"/>
      <c r="J2" s="75"/>
      <c r="K2" s="76"/>
    </row>
    <row r="3" spans="1:11" x14ac:dyDescent="0.35">
      <c r="A3" s="1"/>
      <c r="B3" s="70"/>
      <c r="C3" s="72"/>
      <c r="D3" s="6" t="s">
        <v>6</v>
      </c>
      <c r="E3" s="5"/>
      <c r="F3" s="7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 t="s">
        <v>12</v>
      </c>
    </row>
    <row r="4" spans="1:11" x14ac:dyDescent="0.35">
      <c r="A4" s="8">
        <v>1</v>
      </c>
      <c r="B4" s="9" t="s">
        <v>13</v>
      </c>
      <c r="C4" s="9" t="s">
        <v>14</v>
      </c>
      <c r="D4" s="10">
        <v>43160</v>
      </c>
      <c r="E4" s="11" t="s">
        <v>15</v>
      </c>
      <c r="F4" s="12">
        <v>260000</v>
      </c>
      <c r="G4" s="13">
        <v>0</v>
      </c>
      <c r="H4" s="14">
        <v>0</v>
      </c>
      <c r="I4" s="14">
        <f t="shared" ref="I4:I5" si="0">(F4*0.06)+(G4*0.06)</f>
        <v>15600</v>
      </c>
      <c r="J4" s="11">
        <v>0</v>
      </c>
      <c r="K4" s="15">
        <f>+F4+G4-H4-J4-I4</f>
        <v>244400</v>
      </c>
    </row>
    <row r="5" spans="1:11" x14ac:dyDescent="0.35">
      <c r="A5" s="8">
        <v>2</v>
      </c>
      <c r="B5" s="9" t="s">
        <v>13</v>
      </c>
      <c r="C5" s="16" t="s">
        <v>16</v>
      </c>
      <c r="D5" s="10">
        <v>43252</v>
      </c>
      <c r="E5" s="11" t="s">
        <v>17</v>
      </c>
      <c r="F5" s="42">
        <v>0</v>
      </c>
      <c r="G5" s="13">
        <v>0</v>
      </c>
      <c r="H5" s="14">
        <v>0</v>
      </c>
      <c r="I5" s="14">
        <f t="shared" si="0"/>
        <v>0</v>
      </c>
      <c r="J5" s="11">
        <v>0</v>
      </c>
      <c r="K5" s="15">
        <f t="shared" ref="K5:K13" si="1">+F5+G5-H5-J5-I5</f>
        <v>0</v>
      </c>
    </row>
    <row r="6" spans="1:11" x14ac:dyDescent="0.35">
      <c r="A6" s="8">
        <v>3</v>
      </c>
      <c r="B6" s="9" t="s">
        <v>13</v>
      </c>
      <c r="C6" s="16" t="s">
        <v>18</v>
      </c>
      <c r="D6" s="10">
        <v>42248</v>
      </c>
      <c r="E6" s="11" t="s">
        <v>19</v>
      </c>
      <c r="F6" s="12">
        <v>260000</v>
      </c>
      <c r="G6" s="13">
        <v>0</v>
      </c>
      <c r="H6" s="14">
        <v>0</v>
      </c>
      <c r="I6" s="14">
        <f>(F6*0.06)+(G6*0.06)</f>
        <v>15600</v>
      </c>
      <c r="J6" s="11">
        <v>0</v>
      </c>
      <c r="K6" s="15">
        <f t="shared" si="1"/>
        <v>244400</v>
      </c>
    </row>
    <row r="7" spans="1:11" x14ac:dyDescent="0.35">
      <c r="A7" s="8">
        <v>4</v>
      </c>
      <c r="B7" s="9" t="s">
        <v>13</v>
      </c>
      <c r="C7" s="16" t="s">
        <v>20</v>
      </c>
      <c r="D7" s="10">
        <v>42703</v>
      </c>
      <c r="E7" s="11" t="s">
        <v>21</v>
      </c>
      <c r="F7" s="12">
        <v>265000</v>
      </c>
      <c r="G7" s="13">
        <v>0</v>
      </c>
      <c r="H7" s="14">
        <v>0</v>
      </c>
      <c r="I7" s="14">
        <f t="shared" ref="I7:I13" si="2">(F7*0.06)+(G7*0.06)</f>
        <v>15900</v>
      </c>
      <c r="J7" s="11">
        <v>0</v>
      </c>
      <c r="K7" s="15">
        <f t="shared" si="1"/>
        <v>249100</v>
      </c>
    </row>
    <row r="8" spans="1:11" x14ac:dyDescent="0.35">
      <c r="A8" s="8">
        <v>5</v>
      </c>
      <c r="B8" s="9" t="s">
        <v>13</v>
      </c>
      <c r="C8" s="16" t="s">
        <v>22</v>
      </c>
      <c r="D8" s="10">
        <v>43168</v>
      </c>
      <c r="E8" s="11" t="s">
        <v>23</v>
      </c>
      <c r="F8" s="12">
        <v>260000</v>
      </c>
      <c r="G8" s="13">
        <v>0</v>
      </c>
      <c r="H8" s="14">
        <v>0</v>
      </c>
      <c r="I8" s="14">
        <f t="shared" si="2"/>
        <v>15600</v>
      </c>
      <c r="J8" s="11">
        <v>0</v>
      </c>
      <c r="K8" s="15">
        <f t="shared" si="1"/>
        <v>244400</v>
      </c>
    </row>
    <row r="9" spans="1:11" x14ac:dyDescent="0.35">
      <c r="A9" s="8">
        <v>6</v>
      </c>
      <c r="B9" s="9" t="s">
        <v>13</v>
      </c>
      <c r="C9" s="16" t="s">
        <v>24</v>
      </c>
      <c r="D9" s="10">
        <v>42034</v>
      </c>
      <c r="E9" s="11" t="s">
        <v>25</v>
      </c>
      <c r="F9" s="12">
        <v>260000</v>
      </c>
      <c r="G9" s="13">
        <v>0</v>
      </c>
      <c r="H9" s="14">
        <v>0</v>
      </c>
      <c r="I9" s="14">
        <f t="shared" ref="I9" si="3">(F9*0.06)</f>
        <v>15600</v>
      </c>
      <c r="J9" s="11">
        <v>0</v>
      </c>
      <c r="K9" s="15">
        <f t="shared" si="1"/>
        <v>244400</v>
      </c>
    </row>
    <row r="10" spans="1:11" x14ac:dyDescent="0.35">
      <c r="A10" s="8">
        <v>7</v>
      </c>
      <c r="B10" s="9" t="s">
        <v>13</v>
      </c>
      <c r="C10" s="16" t="s">
        <v>26</v>
      </c>
      <c r="D10" s="10">
        <v>40268</v>
      </c>
      <c r="E10" s="11" t="s">
        <v>27</v>
      </c>
      <c r="F10" s="12">
        <v>265000</v>
      </c>
      <c r="G10" s="13">
        <v>0</v>
      </c>
      <c r="H10" s="14">
        <v>0</v>
      </c>
      <c r="I10" s="14">
        <f t="shared" si="2"/>
        <v>15900</v>
      </c>
      <c r="J10" s="11">
        <v>0</v>
      </c>
      <c r="K10" s="15">
        <f t="shared" si="1"/>
        <v>249100</v>
      </c>
    </row>
    <row r="11" spans="1:11" x14ac:dyDescent="0.35">
      <c r="A11" s="8">
        <v>8</v>
      </c>
      <c r="B11" s="16" t="s">
        <v>28</v>
      </c>
      <c r="C11" s="16">
        <v>1706</v>
      </c>
      <c r="D11" s="10">
        <v>42991</v>
      </c>
      <c r="E11" s="11" t="s">
        <v>29</v>
      </c>
      <c r="F11" s="24">
        <v>235000</v>
      </c>
      <c r="G11" s="13">
        <v>235000</v>
      </c>
      <c r="H11" s="14">
        <v>0</v>
      </c>
      <c r="I11" s="14">
        <f t="shared" si="2"/>
        <v>28200</v>
      </c>
      <c r="J11" s="11">
        <v>0</v>
      </c>
      <c r="K11" s="15">
        <f t="shared" si="1"/>
        <v>441800</v>
      </c>
    </row>
    <row r="12" spans="1:11" x14ac:dyDescent="0.35">
      <c r="A12" s="8">
        <v>9</v>
      </c>
      <c r="B12" s="9" t="s">
        <v>30</v>
      </c>
      <c r="C12" s="17">
        <v>1011</v>
      </c>
      <c r="D12" s="18">
        <v>42566</v>
      </c>
      <c r="E12" s="19" t="s">
        <v>31</v>
      </c>
      <c r="F12" s="12">
        <v>265000</v>
      </c>
      <c r="G12" s="13">
        <v>0</v>
      </c>
      <c r="H12" s="14">
        <v>0</v>
      </c>
      <c r="I12" s="14">
        <f t="shared" si="2"/>
        <v>15900</v>
      </c>
      <c r="J12" s="11">
        <v>0</v>
      </c>
      <c r="K12" s="15">
        <f t="shared" si="1"/>
        <v>249100</v>
      </c>
    </row>
    <row r="13" spans="1:11" x14ac:dyDescent="0.35">
      <c r="A13" s="8">
        <v>10</v>
      </c>
      <c r="B13" s="9" t="s">
        <v>30</v>
      </c>
      <c r="C13" s="17">
        <v>411</v>
      </c>
      <c r="D13" s="18">
        <v>41064</v>
      </c>
      <c r="E13" s="19" t="s">
        <v>32</v>
      </c>
      <c r="F13" s="12">
        <v>203200</v>
      </c>
      <c r="G13" s="13">
        <v>0</v>
      </c>
      <c r="H13" s="14">
        <v>0</v>
      </c>
      <c r="I13" s="14">
        <f t="shared" si="2"/>
        <v>12192</v>
      </c>
      <c r="J13" s="11">
        <v>0</v>
      </c>
      <c r="K13" s="15">
        <f t="shared" si="1"/>
        <v>191008</v>
      </c>
    </row>
    <row r="14" spans="1:11" x14ac:dyDescent="0.3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1">
        <f>SUM(K4:K13)</f>
        <v>2357708</v>
      </c>
    </row>
    <row r="16" spans="1:11" x14ac:dyDescent="0.35">
      <c r="C16" s="41"/>
      <c r="D16" t="s">
        <v>48</v>
      </c>
    </row>
    <row r="17" spans="3:4" x14ac:dyDescent="0.35">
      <c r="C17" s="25"/>
      <c r="D17" t="s">
        <v>49</v>
      </c>
    </row>
  </sheetData>
  <mergeCells count="3">
    <mergeCell ref="B1:B3"/>
    <mergeCell ref="C1:C3"/>
    <mergeCell ref="F1:K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sqref="A1:K14"/>
    </sheetView>
  </sheetViews>
  <sheetFormatPr baseColWidth="10" defaultRowHeight="14.5" x14ac:dyDescent="0.35"/>
  <cols>
    <col min="1" max="1" width="3" bestFit="1" customWidth="1"/>
    <col min="2" max="2" width="22.81640625" bestFit="1" customWidth="1"/>
    <col min="5" max="5" width="38.26953125" bestFit="1" customWidth="1"/>
  </cols>
  <sheetData>
    <row r="1" spans="1:11" x14ac:dyDescent="0.35">
      <c r="A1" s="1"/>
      <c r="B1" s="69" t="s">
        <v>0</v>
      </c>
      <c r="C1" s="71" t="s">
        <v>1</v>
      </c>
      <c r="D1" s="43" t="s">
        <v>2</v>
      </c>
      <c r="E1" s="44" t="s">
        <v>3</v>
      </c>
      <c r="F1" s="69" t="s">
        <v>50</v>
      </c>
      <c r="G1" s="71"/>
      <c r="H1" s="71"/>
      <c r="I1" s="71"/>
      <c r="J1" s="71"/>
      <c r="K1" s="73"/>
    </row>
    <row r="2" spans="1:11" x14ac:dyDescent="0.35">
      <c r="A2" s="1"/>
      <c r="B2" s="70"/>
      <c r="C2" s="72"/>
      <c r="D2" s="4" t="s">
        <v>4</v>
      </c>
      <c r="E2" s="5" t="s">
        <v>5</v>
      </c>
      <c r="F2" s="74"/>
      <c r="G2" s="75"/>
      <c r="H2" s="75"/>
      <c r="I2" s="75"/>
      <c r="J2" s="75"/>
      <c r="K2" s="76"/>
    </row>
    <row r="3" spans="1:11" x14ac:dyDescent="0.35">
      <c r="A3" s="1"/>
      <c r="B3" s="70"/>
      <c r="C3" s="72"/>
      <c r="D3" s="6" t="s">
        <v>6</v>
      </c>
      <c r="E3" s="5"/>
      <c r="F3" s="7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 t="s">
        <v>12</v>
      </c>
    </row>
    <row r="4" spans="1:11" x14ac:dyDescent="0.35">
      <c r="A4" s="8">
        <v>1</v>
      </c>
      <c r="B4" s="9" t="s">
        <v>13</v>
      </c>
      <c r="C4" s="9" t="s">
        <v>14</v>
      </c>
      <c r="D4" s="10">
        <v>43160</v>
      </c>
      <c r="E4" s="11" t="s">
        <v>15</v>
      </c>
      <c r="F4" s="12">
        <v>260000</v>
      </c>
      <c r="G4" s="13">
        <v>0</v>
      </c>
      <c r="H4" s="14">
        <v>0</v>
      </c>
      <c r="I4" s="14">
        <f t="shared" ref="I4:I5" si="0">(F4*0.06)+(G4*0.06)</f>
        <v>15600</v>
      </c>
      <c r="J4" s="11">
        <v>0</v>
      </c>
      <c r="K4" s="15">
        <f>+F4+G4-H4-J4-I4</f>
        <v>244400</v>
      </c>
    </row>
    <row r="5" spans="1:11" x14ac:dyDescent="0.35">
      <c r="A5" s="8">
        <v>2</v>
      </c>
      <c r="B5" s="9" t="s">
        <v>13</v>
      </c>
      <c r="C5" s="16" t="s">
        <v>16</v>
      </c>
      <c r="D5" s="10">
        <v>43647</v>
      </c>
      <c r="E5" s="11" t="s">
        <v>17</v>
      </c>
      <c r="F5" s="42">
        <v>285000</v>
      </c>
      <c r="G5" s="13">
        <v>0</v>
      </c>
      <c r="H5" s="14">
        <f>F5*0.4</f>
        <v>114000</v>
      </c>
      <c r="I5" s="14">
        <f t="shared" si="0"/>
        <v>17100</v>
      </c>
      <c r="J5" s="11">
        <v>12000</v>
      </c>
      <c r="K5" s="15">
        <f t="shared" ref="K5:K13" si="1">+F5+G5-H5-J5-I5</f>
        <v>141900</v>
      </c>
    </row>
    <row r="6" spans="1:11" x14ac:dyDescent="0.35">
      <c r="A6" s="8">
        <v>3</v>
      </c>
      <c r="B6" s="9" t="s">
        <v>13</v>
      </c>
      <c r="C6" s="16" t="s">
        <v>18</v>
      </c>
      <c r="D6" s="10">
        <v>43647</v>
      </c>
      <c r="E6" s="11" t="s">
        <v>19</v>
      </c>
      <c r="F6" s="12">
        <v>260000</v>
      </c>
      <c r="G6" s="13">
        <v>0</v>
      </c>
      <c r="H6" s="14">
        <v>0</v>
      </c>
      <c r="I6" s="14">
        <f>(F6*0.06)+(G6*0.06)</f>
        <v>15600</v>
      </c>
      <c r="J6" s="11">
        <v>0</v>
      </c>
      <c r="K6" s="15">
        <f t="shared" si="1"/>
        <v>244400</v>
      </c>
    </row>
    <row r="7" spans="1:11" x14ac:dyDescent="0.35">
      <c r="A7" s="8">
        <v>4</v>
      </c>
      <c r="B7" s="9" t="s">
        <v>13</v>
      </c>
      <c r="C7" s="16" t="s">
        <v>20</v>
      </c>
      <c r="D7" s="10">
        <v>42703</v>
      </c>
      <c r="E7" s="11" t="s">
        <v>21</v>
      </c>
      <c r="F7" s="12">
        <v>265000</v>
      </c>
      <c r="G7" s="13">
        <v>0</v>
      </c>
      <c r="H7" s="14">
        <v>0</v>
      </c>
      <c r="I7" s="14">
        <f t="shared" ref="I7:I13" si="2">(F7*0.06)+(G7*0.06)</f>
        <v>15900</v>
      </c>
      <c r="J7" s="11">
        <v>0</v>
      </c>
      <c r="K7" s="15">
        <f t="shared" si="1"/>
        <v>249100</v>
      </c>
    </row>
    <row r="8" spans="1:11" x14ac:dyDescent="0.35">
      <c r="A8" s="8">
        <v>5</v>
      </c>
      <c r="B8" s="9" t="s">
        <v>13</v>
      </c>
      <c r="C8" s="16" t="s">
        <v>22</v>
      </c>
      <c r="D8" s="10">
        <v>43168</v>
      </c>
      <c r="E8" s="11" t="s">
        <v>23</v>
      </c>
      <c r="F8" s="12">
        <v>260000</v>
      </c>
      <c r="G8" s="13">
        <v>0</v>
      </c>
      <c r="H8" s="14">
        <v>0</v>
      </c>
      <c r="I8" s="14">
        <f t="shared" si="2"/>
        <v>15600</v>
      </c>
      <c r="J8" s="11">
        <v>0</v>
      </c>
      <c r="K8" s="15">
        <f t="shared" si="1"/>
        <v>244400</v>
      </c>
    </row>
    <row r="9" spans="1:11" x14ac:dyDescent="0.35">
      <c r="A9" s="8">
        <v>6</v>
      </c>
      <c r="B9" s="9" t="s">
        <v>13</v>
      </c>
      <c r="C9" s="16" t="s">
        <v>24</v>
      </c>
      <c r="D9" s="10">
        <v>42034</v>
      </c>
      <c r="E9" s="11" t="s">
        <v>25</v>
      </c>
      <c r="F9" s="12">
        <v>260000</v>
      </c>
      <c r="G9" s="13">
        <v>0</v>
      </c>
      <c r="H9" s="14">
        <v>0</v>
      </c>
      <c r="I9" s="14">
        <f t="shared" ref="I9" si="3">(F9*0.06)</f>
        <v>15600</v>
      </c>
      <c r="J9" s="11">
        <v>0</v>
      </c>
      <c r="K9" s="15">
        <f t="shared" si="1"/>
        <v>244400</v>
      </c>
    </row>
    <row r="10" spans="1:11" x14ac:dyDescent="0.35">
      <c r="A10" s="8">
        <v>7</v>
      </c>
      <c r="B10" s="9" t="s">
        <v>13</v>
      </c>
      <c r="C10" s="16" t="s">
        <v>26</v>
      </c>
      <c r="D10" s="10">
        <v>40268</v>
      </c>
      <c r="E10" s="11" t="s">
        <v>27</v>
      </c>
      <c r="F10" s="12">
        <v>265000</v>
      </c>
      <c r="G10" s="13">
        <v>0</v>
      </c>
      <c r="H10" s="14">
        <v>0</v>
      </c>
      <c r="I10" s="14">
        <f t="shared" si="2"/>
        <v>15900</v>
      </c>
      <c r="J10" s="11">
        <v>0</v>
      </c>
      <c r="K10" s="15">
        <f t="shared" si="1"/>
        <v>249100</v>
      </c>
    </row>
    <row r="11" spans="1:11" x14ac:dyDescent="0.35">
      <c r="A11" s="8">
        <v>8</v>
      </c>
      <c r="B11" s="16" t="s">
        <v>28</v>
      </c>
      <c r="C11" s="16">
        <v>1706</v>
      </c>
      <c r="D11" s="10">
        <v>42991</v>
      </c>
      <c r="E11" s="11" t="s">
        <v>29</v>
      </c>
      <c r="F11" s="24">
        <v>235000</v>
      </c>
      <c r="G11" s="13">
        <v>0</v>
      </c>
      <c r="H11" s="14">
        <v>0</v>
      </c>
      <c r="I11" s="14">
        <f t="shared" si="2"/>
        <v>14100</v>
      </c>
      <c r="J11" s="11">
        <v>0</v>
      </c>
      <c r="K11" s="15">
        <f t="shared" si="1"/>
        <v>220900</v>
      </c>
    </row>
    <row r="12" spans="1:11" x14ac:dyDescent="0.35">
      <c r="A12" s="8">
        <v>9</v>
      </c>
      <c r="B12" s="9" t="s">
        <v>30</v>
      </c>
      <c r="C12" s="17">
        <v>1011</v>
      </c>
      <c r="D12" s="18">
        <v>42566</v>
      </c>
      <c r="E12" s="19" t="s">
        <v>31</v>
      </c>
      <c r="F12" s="12">
        <v>265000</v>
      </c>
      <c r="G12" s="13">
        <v>0</v>
      </c>
      <c r="H12" s="14">
        <v>0</v>
      </c>
      <c r="I12" s="14">
        <f t="shared" si="2"/>
        <v>15900</v>
      </c>
      <c r="J12" s="11">
        <v>0</v>
      </c>
      <c r="K12" s="15">
        <f t="shared" si="1"/>
        <v>249100</v>
      </c>
    </row>
    <row r="13" spans="1:11" x14ac:dyDescent="0.35">
      <c r="A13" s="8">
        <v>10</v>
      </c>
      <c r="B13" s="9" t="s">
        <v>30</v>
      </c>
      <c r="C13" s="17">
        <v>411</v>
      </c>
      <c r="D13" s="18">
        <v>41064</v>
      </c>
      <c r="E13" s="19" t="s">
        <v>32</v>
      </c>
      <c r="F13" s="12">
        <v>203200</v>
      </c>
      <c r="G13" s="13">
        <v>0</v>
      </c>
      <c r="H13" s="14">
        <v>0</v>
      </c>
      <c r="I13" s="14">
        <f t="shared" si="2"/>
        <v>12192</v>
      </c>
      <c r="J13" s="11">
        <v>0</v>
      </c>
      <c r="K13" s="15">
        <f t="shared" si="1"/>
        <v>191008</v>
      </c>
    </row>
    <row r="14" spans="1:11" x14ac:dyDescent="0.3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1">
        <f>SUM(K4:K13)</f>
        <v>2278708</v>
      </c>
    </row>
    <row r="16" spans="1:11" x14ac:dyDescent="0.35">
      <c r="C16" s="25"/>
      <c r="D16" t="s">
        <v>51</v>
      </c>
    </row>
  </sheetData>
  <mergeCells count="3">
    <mergeCell ref="B1:B3"/>
    <mergeCell ref="C1:C3"/>
    <mergeCell ref="F1:K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C10" sqref="C10"/>
    </sheetView>
  </sheetViews>
  <sheetFormatPr baseColWidth="10" defaultRowHeight="14.5" x14ac:dyDescent="0.35"/>
  <cols>
    <col min="1" max="1" width="3" bestFit="1" customWidth="1"/>
    <col min="2" max="2" width="22.81640625" bestFit="1" customWidth="1"/>
    <col min="5" max="5" width="38.26953125" bestFit="1" customWidth="1"/>
  </cols>
  <sheetData>
    <row r="1" spans="1:11" x14ac:dyDescent="0.35">
      <c r="A1" s="1"/>
      <c r="B1" s="69" t="s">
        <v>0</v>
      </c>
      <c r="C1" s="71" t="s">
        <v>1</v>
      </c>
      <c r="D1" s="45" t="s">
        <v>2</v>
      </c>
      <c r="E1" s="46" t="s">
        <v>3</v>
      </c>
      <c r="F1" s="69" t="s">
        <v>52</v>
      </c>
      <c r="G1" s="71"/>
      <c r="H1" s="71"/>
      <c r="I1" s="71"/>
      <c r="J1" s="71"/>
      <c r="K1" s="73"/>
    </row>
    <row r="2" spans="1:11" x14ac:dyDescent="0.35">
      <c r="A2" s="1"/>
      <c r="B2" s="70"/>
      <c r="C2" s="72"/>
      <c r="D2" s="4" t="s">
        <v>4</v>
      </c>
      <c r="E2" s="5" t="s">
        <v>5</v>
      </c>
      <c r="F2" s="74"/>
      <c r="G2" s="75"/>
      <c r="H2" s="75"/>
      <c r="I2" s="75"/>
      <c r="J2" s="75"/>
      <c r="K2" s="76"/>
    </row>
    <row r="3" spans="1:11" x14ac:dyDescent="0.35">
      <c r="A3" s="1"/>
      <c r="B3" s="70"/>
      <c r="C3" s="72"/>
      <c r="D3" s="6" t="s">
        <v>6</v>
      </c>
      <c r="E3" s="5"/>
      <c r="F3" s="7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 t="s">
        <v>12</v>
      </c>
    </row>
    <row r="4" spans="1:11" x14ac:dyDescent="0.35">
      <c r="A4" s="8">
        <v>1</v>
      </c>
      <c r="B4" s="9" t="s">
        <v>13</v>
      </c>
      <c r="C4" s="9" t="s">
        <v>14</v>
      </c>
      <c r="D4" s="10">
        <v>43160</v>
      </c>
      <c r="E4" s="11" t="s">
        <v>15</v>
      </c>
      <c r="F4" s="12">
        <v>260000</v>
      </c>
      <c r="G4" s="13">
        <v>0</v>
      </c>
      <c r="H4" s="14">
        <v>0</v>
      </c>
      <c r="I4" s="14">
        <f t="shared" ref="I4:I5" si="0">(F4*0.06)+(G4*0.06)</f>
        <v>15600</v>
      </c>
      <c r="J4" s="11">
        <v>0</v>
      </c>
      <c r="K4" s="15">
        <f>+F4+G4-H4-J4-I4</f>
        <v>244400</v>
      </c>
    </row>
    <row r="5" spans="1:11" x14ac:dyDescent="0.35">
      <c r="A5" s="8">
        <v>2</v>
      </c>
      <c r="B5" s="9" t="s">
        <v>13</v>
      </c>
      <c r="C5" s="16" t="s">
        <v>16</v>
      </c>
      <c r="D5" s="10">
        <v>43647</v>
      </c>
      <c r="E5" s="11" t="s">
        <v>17</v>
      </c>
      <c r="F5" s="12">
        <v>285000</v>
      </c>
      <c r="G5" s="13">
        <v>0</v>
      </c>
      <c r="H5" s="14">
        <v>0</v>
      </c>
      <c r="I5" s="14">
        <f t="shared" si="0"/>
        <v>17100</v>
      </c>
      <c r="J5" s="40">
        <f>F19</f>
        <v>56506</v>
      </c>
      <c r="K5" s="15">
        <f t="shared" ref="K5:K13" si="1">+F5+G5-H5-J5-I5</f>
        <v>211394</v>
      </c>
    </row>
    <row r="6" spans="1:11" x14ac:dyDescent="0.35">
      <c r="A6" s="8">
        <v>3</v>
      </c>
      <c r="B6" s="9" t="s">
        <v>13</v>
      </c>
      <c r="C6" s="16" t="s">
        <v>18</v>
      </c>
      <c r="D6" s="10">
        <v>43647</v>
      </c>
      <c r="E6" s="11" t="s">
        <v>19</v>
      </c>
      <c r="F6" s="12">
        <v>260000</v>
      </c>
      <c r="G6" s="13">
        <v>0</v>
      </c>
      <c r="H6" s="14">
        <v>0</v>
      </c>
      <c r="I6" s="14">
        <f>(F6*0.06)+(G6*0.06)</f>
        <v>15600</v>
      </c>
      <c r="J6" s="11">
        <v>0</v>
      </c>
      <c r="K6" s="15">
        <f t="shared" si="1"/>
        <v>244400</v>
      </c>
    </row>
    <row r="7" spans="1:11" x14ac:dyDescent="0.35">
      <c r="A7" s="8">
        <v>4</v>
      </c>
      <c r="B7" s="9" t="s">
        <v>13</v>
      </c>
      <c r="C7" s="16" t="s">
        <v>20</v>
      </c>
      <c r="D7" s="10">
        <v>42703</v>
      </c>
      <c r="E7" s="11" t="s">
        <v>21</v>
      </c>
      <c r="F7" s="12">
        <v>265000</v>
      </c>
      <c r="G7" s="13">
        <v>0</v>
      </c>
      <c r="H7" s="14">
        <v>0</v>
      </c>
      <c r="I7" s="14">
        <f t="shared" ref="I7:I13" si="2">(F7*0.06)+(G7*0.06)</f>
        <v>15900</v>
      </c>
      <c r="J7" s="11">
        <v>0</v>
      </c>
      <c r="K7" s="15">
        <f t="shared" si="1"/>
        <v>249100</v>
      </c>
    </row>
    <row r="8" spans="1:11" x14ac:dyDescent="0.35">
      <c r="A8" s="8">
        <v>5</v>
      </c>
      <c r="B8" s="9" t="s">
        <v>13</v>
      </c>
      <c r="C8" s="16" t="s">
        <v>22</v>
      </c>
      <c r="D8" s="10">
        <v>43168</v>
      </c>
      <c r="E8" s="11" t="s">
        <v>23</v>
      </c>
      <c r="F8" s="12">
        <v>260000</v>
      </c>
      <c r="G8" s="13">
        <v>0</v>
      </c>
      <c r="H8" s="14">
        <v>0</v>
      </c>
      <c r="I8" s="14">
        <f t="shared" si="2"/>
        <v>15600</v>
      </c>
      <c r="J8" s="11">
        <v>0</v>
      </c>
      <c r="K8" s="15">
        <f t="shared" si="1"/>
        <v>244400</v>
      </c>
    </row>
    <row r="9" spans="1:11" x14ac:dyDescent="0.35">
      <c r="A9" s="8">
        <v>6</v>
      </c>
      <c r="B9" s="9" t="s">
        <v>13</v>
      </c>
      <c r="C9" s="16" t="s">
        <v>24</v>
      </c>
      <c r="D9" s="10">
        <v>42034</v>
      </c>
      <c r="E9" s="11" t="s">
        <v>25</v>
      </c>
      <c r="F9" s="12">
        <v>260000</v>
      </c>
      <c r="G9" s="13">
        <v>0</v>
      </c>
      <c r="H9" s="14">
        <v>0</v>
      </c>
      <c r="I9" s="14">
        <f t="shared" ref="I9" si="3">(F9*0.06)</f>
        <v>15600</v>
      </c>
      <c r="J9" s="11">
        <v>0</v>
      </c>
      <c r="K9" s="15">
        <f t="shared" si="1"/>
        <v>244400</v>
      </c>
    </row>
    <row r="10" spans="1:11" x14ac:dyDescent="0.35">
      <c r="A10" s="8">
        <v>7</v>
      </c>
      <c r="B10" s="9" t="s">
        <v>13</v>
      </c>
      <c r="C10" s="16" t="s">
        <v>26</v>
      </c>
      <c r="D10" s="10">
        <v>40268</v>
      </c>
      <c r="E10" s="11" t="s">
        <v>27</v>
      </c>
      <c r="F10" s="12">
        <v>265000</v>
      </c>
      <c r="G10" s="13">
        <v>0</v>
      </c>
      <c r="H10" s="14">
        <v>0</v>
      </c>
      <c r="I10" s="14">
        <f t="shared" si="2"/>
        <v>15900</v>
      </c>
      <c r="J10" s="11">
        <v>0</v>
      </c>
      <c r="K10" s="15">
        <f t="shared" si="1"/>
        <v>249100</v>
      </c>
    </row>
    <row r="11" spans="1:11" x14ac:dyDescent="0.35">
      <c r="A11" s="8">
        <v>8</v>
      </c>
      <c r="B11" s="16" t="s">
        <v>28</v>
      </c>
      <c r="C11" s="16">
        <v>1706</v>
      </c>
      <c r="D11" s="10">
        <v>42991</v>
      </c>
      <c r="E11" s="11" t="s">
        <v>29</v>
      </c>
      <c r="F11" s="24">
        <v>0</v>
      </c>
      <c r="G11" s="13">
        <v>0</v>
      </c>
      <c r="H11" s="14">
        <v>0</v>
      </c>
      <c r="I11" s="14">
        <f t="shared" si="2"/>
        <v>0</v>
      </c>
      <c r="J11" s="11">
        <v>0</v>
      </c>
      <c r="K11" s="15">
        <f t="shared" si="1"/>
        <v>0</v>
      </c>
    </row>
    <row r="12" spans="1:11" x14ac:dyDescent="0.35">
      <c r="A12" s="8">
        <v>9</v>
      </c>
      <c r="B12" s="9" t="s">
        <v>30</v>
      </c>
      <c r="C12" s="17">
        <v>1011</v>
      </c>
      <c r="D12" s="18">
        <v>42566</v>
      </c>
      <c r="E12" s="19" t="s">
        <v>31</v>
      </c>
      <c r="F12" s="12">
        <v>265000</v>
      </c>
      <c r="G12" s="13">
        <v>0</v>
      </c>
      <c r="H12" s="14">
        <v>0</v>
      </c>
      <c r="I12" s="14">
        <f t="shared" si="2"/>
        <v>15900</v>
      </c>
      <c r="J12" s="11">
        <v>0</v>
      </c>
      <c r="K12" s="15">
        <f t="shared" si="1"/>
        <v>249100</v>
      </c>
    </row>
    <row r="13" spans="1:11" x14ac:dyDescent="0.35">
      <c r="A13" s="8">
        <v>10</v>
      </c>
      <c r="B13" s="9" t="s">
        <v>30</v>
      </c>
      <c r="C13" s="17">
        <v>411</v>
      </c>
      <c r="D13" s="18">
        <v>41064</v>
      </c>
      <c r="E13" s="19" t="s">
        <v>32</v>
      </c>
      <c r="F13" s="12">
        <v>203200</v>
      </c>
      <c r="G13" s="13">
        <v>0</v>
      </c>
      <c r="H13" s="14">
        <v>0</v>
      </c>
      <c r="I13" s="14">
        <f t="shared" si="2"/>
        <v>12192</v>
      </c>
      <c r="J13" s="11">
        <v>0</v>
      </c>
      <c r="K13" s="15">
        <f t="shared" si="1"/>
        <v>191008</v>
      </c>
    </row>
    <row r="14" spans="1:11" x14ac:dyDescent="0.3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1">
        <f>SUM(K4:K13)</f>
        <v>2127302</v>
      </c>
    </row>
    <row r="16" spans="1:11" x14ac:dyDescent="0.35">
      <c r="D16" s="41"/>
      <c r="E16" t="s">
        <v>53</v>
      </c>
      <c r="F16" s="49">
        <v>49102</v>
      </c>
    </row>
    <row r="17" spans="4:6" x14ac:dyDescent="0.35">
      <c r="E17" t="s">
        <v>54</v>
      </c>
      <c r="F17" s="49">
        <v>660</v>
      </c>
    </row>
    <row r="18" spans="4:6" x14ac:dyDescent="0.35">
      <c r="E18" t="s">
        <v>55</v>
      </c>
      <c r="F18" s="50">
        <v>6744</v>
      </c>
    </row>
    <row r="19" spans="4:6" x14ac:dyDescent="0.35">
      <c r="F19" s="51">
        <f>SUM(F16:F18)</f>
        <v>56506</v>
      </c>
    </row>
    <row r="21" spans="4:6" x14ac:dyDescent="0.35">
      <c r="D21" s="22"/>
      <c r="E21" t="s">
        <v>56</v>
      </c>
    </row>
    <row r="22" spans="4:6" x14ac:dyDescent="0.35">
      <c r="D22" s="25"/>
      <c r="E22" t="s">
        <v>57</v>
      </c>
    </row>
  </sheetData>
  <mergeCells count="3">
    <mergeCell ref="B1:B3"/>
    <mergeCell ref="C1:C3"/>
    <mergeCell ref="F1:K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selection activeCell="B10" sqref="B10:F10"/>
    </sheetView>
  </sheetViews>
  <sheetFormatPr baseColWidth="10" defaultRowHeight="14.5" x14ac:dyDescent="0.35"/>
  <cols>
    <col min="1" max="1" width="3" bestFit="1" customWidth="1"/>
    <col min="2" max="2" width="22.81640625" bestFit="1" customWidth="1"/>
    <col min="5" max="5" width="38.26953125" bestFit="1" customWidth="1"/>
  </cols>
  <sheetData>
    <row r="1" spans="1:12" x14ac:dyDescent="0.35">
      <c r="A1" s="1"/>
      <c r="B1" s="69" t="s">
        <v>0</v>
      </c>
      <c r="C1" s="71" t="s">
        <v>1</v>
      </c>
      <c r="D1" s="47" t="s">
        <v>2</v>
      </c>
      <c r="E1" s="48" t="s">
        <v>3</v>
      </c>
      <c r="F1" s="69" t="s">
        <v>58</v>
      </c>
      <c r="G1" s="71"/>
      <c r="H1" s="71"/>
      <c r="I1" s="71"/>
      <c r="J1" s="71"/>
      <c r="K1" s="73"/>
    </row>
    <row r="2" spans="1:12" x14ac:dyDescent="0.35">
      <c r="A2" s="1"/>
      <c r="B2" s="70"/>
      <c r="C2" s="72"/>
      <c r="D2" s="4" t="s">
        <v>4</v>
      </c>
      <c r="E2" s="5" t="s">
        <v>5</v>
      </c>
      <c r="F2" s="74"/>
      <c r="G2" s="75"/>
      <c r="H2" s="75"/>
      <c r="I2" s="75"/>
      <c r="J2" s="75"/>
      <c r="K2" s="76"/>
    </row>
    <row r="3" spans="1:12" x14ac:dyDescent="0.35">
      <c r="A3" s="1"/>
      <c r="B3" s="70"/>
      <c r="C3" s="72"/>
      <c r="D3" s="6" t="s">
        <v>6</v>
      </c>
      <c r="E3" s="5"/>
      <c r="F3" s="7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 t="s">
        <v>12</v>
      </c>
    </row>
    <row r="4" spans="1:12" x14ac:dyDescent="0.35">
      <c r="A4" s="8">
        <v>1</v>
      </c>
      <c r="B4" s="9" t="s">
        <v>13</v>
      </c>
      <c r="C4" s="9" t="s">
        <v>14</v>
      </c>
      <c r="D4" s="10">
        <v>43160</v>
      </c>
      <c r="E4" s="11" t="s">
        <v>15</v>
      </c>
      <c r="F4" s="24">
        <v>0</v>
      </c>
      <c r="G4" s="13">
        <v>0</v>
      </c>
      <c r="H4" s="14">
        <v>0</v>
      </c>
      <c r="I4" s="14">
        <f>F4*6%</f>
        <v>0</v>
      </c>
      <c r="J4" s="11">
        <v>0</v>
      </c>
      <c r="K4" s="15">
        <f>+F4+G4-H4-J4-I4</f>
        <v>0</v>
      </c>
      <c r="L4" t="s">
        <v>61</v>
      </c>
    </row>
    <row r="5" spans="1:12" x14ac:dyDescent="0.35">
      <c r="A5" s="8">
        <v>2</v>
      </c>
      <c r="B5" s="9" t="s">
        <v>13</v>
      </c>
      <c r="C5" s="16" t="s">
        <v>16</v>
      </c>
      <c r="D5" s="10">
        <v>43647</v>
      </c>
      <c r="E5" s="11" t="s">
        <v>59</v>
      </c>
      <c r="F5" s="12">
        <v>285000</v>
      </c>
      <c r="G5" s="13">
        <v>0</v>
      </c>
      <c r="H5" s="14">
        <v>0</v>
      </c>
      <c r="I5" s="14">
        <f t="shared" ref="I5:I13" si="0">F5*6%</f>
        <v>17100</v>
      </c>
      <c r="J5" s="11">
        <f>F19</f>
        <v>0</v>
      </c>
      <c r="K5" s="15">
        <f t="shared" ref="K5:K13" si="1">+F5+G5-H5-J5-I5</f>
        <v>267900</v>
      </c>
    </row>
    <row r="6" spans="1:12" x14ac:dyDescent="0.35">
      <c r="A6" s="8">
        <v>3</v>
      </c>
      <c r="B6" s="9" t="s">
        <v>13</v>
      </c>
      <c r="C6" s="16" t="s">
        <v>18</v>
      </c>
      <c r="D6" s="10">
        <v>43647</v>
      </c>
      <c r="E6" s="11" t="s">
        <v>19</v>
      </c>
      <c r="F6" s="12">
        <v>260000</v>
      </c>
      <c r="G6" s="13">
        <v>0</v>
      </c>
      <c r="H6" s="14">
        <v>0</v>
      </c>
      <c r="I6" s="14">
        <f t="shared" si="0"/>
        <v>15600</v>
      </c>
      <c r="J6" s="11">
        <v>0</v>
      </c>
      <c r="K6" s="15">
        <f t="shared" si="1"/>
        <v>244400</v>
      </c>
    </row>
    <row r="7" spans="1:12" x14ac:dyDescent="0.35">
      <c r="A7" s="8">
        <v>4</v>
      </c>
      <c r="B7" s="9" t="s">
        <v>13</v>
      </c>
      <c r="C7" s="56" t="s">
        <v>20</v>
      </c>
      <c r="D7" s="10">
        <v>42703</v>
      </c>
      <c r="E7" s="11" t="s">
        <v>21</v>
      </c>
      <c r="F7" s="12">
        <v>265000</v>
      </c>
      <c r="G7" s="13">
        <v>0</v>
      </c>
      <c r="H7" s="14">
        <v>0</v>
      </c>
      <c r="I7" s="14">
        <f t="shared" si="0"/>
        <v>15900</v>
      </c>
      <c r="J7" s="11">
        <v>0</v>
      </c>
      <c r="K7" s="15">
        <f t="shared" si="1"/>
        <v>249100</v>
      </c>
    </row>
    <row r="8" spans="1:12" x14ac:dyDescent="0.35">
      <c r="A8" s="8">
        <v>5</v>
      </c>
      <c r="B8" s="9" t="s">
        <v>13</v>
      </c>
      <c r="C8" s="16" t="s">
        <v>22</v>
      </c>
      <c r="D8" s="10">
        <v>43168</v>
      </c>
      <c r="E8" s="11" t="s">
        <v>23</v>
      </c>
      <c r="F8" s="12">
        <v>260000</v>
      </c>
      <c r="G8" s="13">
        <v>0</v>
      </c>
      <c r="H8" s="14">
        <v>0</v>
      </c>
      <c r="I8" s="14">
        <f t="shared" si="0"/>
        <v>15600</v>
      </c>
      <c r="J8" s="11">
        <v>0</v>
      </c>
      <c r="K8" s="15">
        <f t="shared" si="1"/>
        <v>244400</v>
      </c>
    </row>
    <row r="9" spans="1:12" x14ac:dyDescent="0.35">
      <c r="A9" s="8">
        <v>6</v>
      </c>
      <c r="B9" s="9" t="s">
        <v>13</v>
      </c>
      <c r="C9" s="16" t="s">
        <v>24</v>
      </c>
      <c r="D9" s="10">
        <v>42034</v>
      </c>
      <c r="E9" s="11" t="s">
        <v>25</v>
      </c>
      <c r="F9" s="12">
        <v>260000</v>
      </c>
      <c r="G9" s="13">
        <v>0</v>
      </c>
      <c r="H9" s="14">
        <v>0</v>
      </c>
      <c r="I9" s="14">
        <f t="shared" si="0"/>
        <v>15600</v>
      </c>
      <c r="J9" s="11">
        <v>0</v>
      </c>
      <c r="K9" s="15">
        <f t="shared" si="1"/>
        <v>244400</v>
      </c>
    </row>
    <row r="10" spans="1:12" x14ac:dyDescent="0.35">
      <c r="A10" s="8">
        <v>7</v>
      </c>
      <c r="B10" s="9" t="s">
        <v>13</v>
      </c>
      <c r="C10" s="16" t="s">
        <v>26</v>
      </c>
      <c r="D10" s="10">
        <v>40268</v>
      </c>
      <c r="E10" s="11" t="s">
        <v>27</v>
      </c>
      <c r="F10" s="12">
        <v>265000</v>
      </c>
      <c r="G10" s="13">
        <v>0</v>
      </c>
      <c r="H10" s="14">
        <v>0</v>
      </c>
      <c r="I10" s="14">
        <f t="shared" si="0"/>
        <v>15900</v>
      </c>
      <c r="J10" s="11">
        <v>0</v>
      </c>
      <c r="K10" s="15">
        <f t="shared" si="1"/>
        <v>249100</v>
      </c>
    </row>
    <row r="11" spans="1:12" x14ac:dyDescent="0.35">
      <c r="A11" s="8">
        <v>8</v>
      </c>
      <c r="B11" s="16" t="s">
        <v>28</v>
      </c>
      <c r="C11" s="16">
        <v>1706</v>
      </c>
      <c r="D11" s="10">
        <v>42991</v>
      </c>
      <c r="E11" s="11" t="s">
        <v>29</v>
      </c>
      <c r="F11" s="12">
        <v>235000</v>
      </c>
      <c r="G11" s="52">
        <v>235000</v>
      </c>
      <c r="H11" s="14">
        <v>0</v>
      </c>
      <c r="I11" s="14">
        <f t="shared" si="0"/>
        <v>14100</v>
      </c>
      <c r="J11" s="11">
        <v>0</v>
      </c>
      <c r="K11" s="15">
        <f t="shared" si="1"/>
        <v>455900</v>
      </c>
    </row>
    <row r="12" spans="1:12" x14ac:dyDescent="0.35">
      <c r="A12" s="8">
        <v>9</v>
      </c>
      <c r="B12" s="9" t="s">
        <v>30</v>
      </c>
      <c r="C12" s="17">
        <v>1011</v>
      </c>
      <c r="D12" s="18">
        <v>42566</v>
      </c>
      <c r="E12" s="19" t="s">
        <v>31</v>
      </c>
      <c r="F12" s="12">
        <v>265000</v>
      </c>
      <c r="G12" s="13">
        <v>0</v>
      </c>
      <c r="H12" s="14">
        <v>0</v>
      </c>
      <c r="I12" s="14">
        <f t="shared" si="0"/>
        <v>15900</v>
      </c>
      <c r="J12" s="11">
        <v>0</v>
      </c>
      <c r="K12" s="15">
        <f t="shared" si="1"/>
        <v>249100</v>
      </c>
    </row>
    <row r="13" spans="1:12" x14ac:dyDescent="0.35">
      <c r="A13" s="8">
        <v>10</v>
      </c>
      <c r="B13" s="9" t="s">
        <v>30</v>
      </c>
      <c r="C13" s="17">
        <v>411</v>
      </c>
      <c r="D13" s="18">
        <v>41064</v>
      </c>
      <c r="E13" s="19" t="s">
        <v>32</v>
      </c>
      <c r="F13" s="12">
        <v>203200</v>
      </c>
      <c r="G13" s="13">
        <v>0</v>
      </c>
      <c r="H13" s="14">
        <v>0</v>
      </c>
      <c r="I13" s="14">
        <f t="shared" si="0"/>
        <v>12192</v>
      </c>
      <c r="J13" s="11">
        <v>0</v>
      </c>
      <c r="K13" s="15">
        <f t="shared" si="1"/>
        <v>191008</v>
      </c>
    </row>
    <row r="14" spans="1:12" x14ac:dyDescent="0.3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1">
        <f>SUM(K4:K13)</f>
        <v>2395308</v>
      </c>
      <c r="L14" s="55"/>
    </row>
    <row r="15" spans="1:12" x14ac:dyDescent="0.35">
      <c r="K15" s="55"/>
      <c r="L15" s="55">
        <f>K14-I11</f>
        <v>2381208</v>
      </c>
    </row>
  </sheetData>
  <mergeCells count="3">
    <mergeCell ref="B1:B3"/>
    <mergeCell ref="C1:C3"/>
    <mergeCell ref="F1:K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7"/>
  <sheetViews>
    <sheetView workbookViewId="0">
      <selection activeCell="E16" sqref="E16"/>
    </sheetView>
  </sheetViews>
  <sheetFormatPr baseColWidth="10" defaultRowHeight="14.5" x14ac:dyDescent="0.35"/>
  <cols>
    <col min="1" max="1" width="3" bestFit="1" customWidth="1"/>
    <col min="2" max="2" width="22.81640625" bestFit="1" customWidth="1"/>
    <col min="5" max="5" width="38.26953125" bestFit="1" customWidth="1"/>
    <col min="9" max="9" width="12.36328125" bestFit="1" customWidth="1"/>
  </cols>
  <sheetData>
    <row r="1" spans="1:12" x14ac:dyDescent="0.35">
      <c r="A1" s="1"/>
      <c r="B1" s="69" t="s">
        <v>0</v>
      </c>
      <c r="C1" s="71" t="s">
        <v>1</v>
      </c>
      <c r="D1" s="53" t="s">
        <v>2</v>
      </c>
      <c r="E1" s="54" t="s">
        <v>3</v>
      </c>
      <c r="F1" s="69" t="s">
        <v>58</v>
      </c>
      <c r="G1" s="71"/>
      <c r="H1" s="71"/>
      <c r="I1" s="71"/>
      <c r="J1" s="71"/>
      <c r="K1" s="73"/>
    </row>
    <row r="2" spans="1:12" x14ac:dyDescent="0.35">
      <c r="A2" s="1"/>
      <c r="B2" s="70"/>
      <c r="C2" s="72"/>
      <c r="D2" s="4" t="s">
        <v>4</v>
      </c>
      <c r="E2" s="5" t="s">
        <v>5</v>
      </c>
      <c r="F2" s="74"/>
      <c r="G2" s="75"/>
      <c r="H2" s="75"/>
      <c r="I2" s="75"/>
      <c r="J2" s="75"/>
      <c r="K2" s="76"/>
    </row>
    <row r="3" spans="1:12" x14ac:dyDescent="0.35">
      <c r="A3" s="1"/>
      <c r="B3" s="70"/>
      <c r="C3" s="72"/>
      <c r="D3" s="6" t="s">
        <v>6</v>
      </c>
      <c r="E3" s="5"/>
      <c r="F3" s="7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 t="s">
        <v>12</v>
      </c>
    </row>
    <row r="4" spans="1:12" x14ac:dyDescent="0.35">
      <c r="A4" s="8">
        <v>1</v>
      </c>
      <c r="B4" s="9" t="s">
        <v>13</v>
      </c>
      <c r="C4" s="9" t="s">
        <v>14</v>
      </c>
      <c r="D4" s="10">
        <v>43160</v>
      </c>
      <c r="E4" s="11" t="s">
        <v>15</v>
      </c>
      <c r="F4" s="12">
        <v>260000</v>
      </c>
      <c r="G4" s="13">
        <v>0</v>
      </c>
      <c r="H4" s="14">
        <v>0</v>
      </c>
      <c r="I4" s="14">
        <f>F4*6%</f>
        <v>15600</v>
      </c>
      <c r="J4" s="11">
        <v>0</v>
      </c>
      <c r="K4" s="15">
        <f>+F4+G4-H4-J4-I4</f>
        <v>244400</v>
      </c>
      <c r="L4" s="20" t="s">
        <v>61</v>
      </c>
    </row>
    <row r="5" spans="1:12" x14ac:dyDescent="0.35">
      <c r="A5" s="8"/>
      <c r="B5" s="9" t="s">
        <v>13</v>
      </c>
      <c r="C5" s="9" t="s">
        <v>14</v>
      </c>
      <c r="D5" s="10">
        <v>43160</v>
      </c>
      <c r="E5" s="11" t="s">
        <v>15</v>
      </c>
      <c r="F5" s="12">
        <v>260000</v>
      </c>
      <c r="G5" s="13">
        <v>0</v>
      </c>
      <c r="H5" s="14">
        <v>0</v>
      </c>
      <c r="I5" s="14">
        <f>F5*6%</f>
        <v>15600</v>
      </c>
      <c r="J5" s="11">
        <v>0</v>
      </c>
      <c r="K5" s="15">
        <f>+F5+G5-H5-J5-I5</f>
        <v>244400</v>
      </c>
      <c r="L5" t="s">
        <v>62</v>
      </c>
    </row>
    <row r="6" spans="1:12" x14ac:dyDescent="0.35">
      <c r="A6" s="8">
        <v>2</v>
      </c>
      <c r="B6" s="9" t="s">
        <v>13</v>
      </c>
      <c r="C6" s="16" t="s">
        <v>16</v>
      </c>
      <c r="D6" s="10">
        <v>43647</v>
      </c>
      <c r="E6" s="11" t="s">
        <v>59</v>
      </c>
      <c r="F6" s="12">
        <v>285000</v>
      </c>
      <c r="G6" s="13">
        <v>0</v>
      </c>
      <c r="H6" s="14">
        <v>0</v>
      </c>
      <c r="I6" s="14">
        <f t="shared" ref="I6:I14" si="0">F6*6%</f>
        <v>17100</v>
      </c>
      <c r="J6" s="11">
        <f>F20</f>
        <v>0</v>
      </c>
      <c r="K6" s="15">
        <f t="shared" ref="K6:K14" si="1">+F6+G6-H6-J6-I6</f>
        <v>267900</v>
      </c>
    </row>
    <row r="7" spans="1:12" x14ac:dyDescent="0.35">
      <c r="A7" s="8">
        <v>3</v>
      </c>
      <c r="B7" s="9" t="s">
        <v>13</v>
      </c>
      <c r="C7" s="16" t="s">
        <v>18</v>
      </c>
      <c r="D7" s="10">
        <v>43647</v>
      </c>
      <c r="E7" s="11" t="s">
        <v>19</v>
      </c>
      <c r="F7" s="12">
        <v>260000</v>
      </c>
      <c r="G7" s="13">
        <v>0</v>
      </c>
      <c r="H7" s="14">
        <v>0</v>
      </c>
      <c r="I7" s="14">
        <f t="shared" si="0"/>
        <v>15600</v>
      </c>
      <c r="J7" s="11">
        <v>0</v>
      </c>
      <c r="K7" s="15">
        <f t="shared" si="1"/>
        <v>244400</v>
      </c>
    </row>
    <row r="8" spans="1:12" x14ac:dyDescent="0.35">
      <c r="A8" s="8">
        <v>4</v>
      </c>
      <c r="B8" s="9" t="s">
        <v>13</v>
      </c>
      <c r="C8" s="16" t="s">
        <v>20</v>
      </c>
      <c r="D8" s="10">
        <v>42703</v>
      </c>
      <c r="E8" s="11" t="s">
        <v>21</v>
      </c>
      <c r="F8" s="12">
        <v>265000</v>
      </c>
      <c r="G8" s="13">
        <v>0</v>
      </c>
      <c r="H8" s="14">
        <v>0</v>
      </c>
      <c r="I8" s="14">
        <f t="shared" si="0"/>
        <v>15900</v>
      </c>
      <c r="J8" s="11">
        <v>0</v>
      </c>
      <c r="K8" s="15">
        <f t="shared" si="1"/>
        <v>249100</v>
      </c>
    </row>
    <row r="9" spans="1:12" x14ac:dyDescent="0.35">
      <c r="A9" s="8">
        <v>5</v>
      </c>
      <c r="B9" s="9" t="s">
        <v>13</v>
      </c>
      <c r="C9" s="16" t="s">
        <v>22</v>
      </c>
      <c r="D9" s="10">
        <v>43168</v>
      </c>
      <c r="E9" s="11" t="s">
        <v>23</v>
      </c>
      <c r="F9" s="12">
        <v>260000</v>
      </c>
      <c r="G9" s="13">
        <v>0</v>
      </c>
      <c r="H9" s="14">
        <v>0</v>
      </c>
      <c r="I9" s="14">
        <f t="shared" si="0"/>
        <v>15600</v>
      </c>
      <c r="J9" s="11">
        <v>0</v>
      </c>
      <c r="K9" s="15">
        <f t="shared" si="1"/>
        <v>244400</v>
      </c>
    </row>
    <row r="10" spans="1:12" x14ac:dyDescent="0.35">
      <c r="A10" s="8">
        <v>6</v>
      </c>
      <c r="B10" s="9" t="s">
        <v>13</v>
      </c>
      <c r="C10" s="16" t="s">
        <v>24</v>
      </c>
      <c r="D10" s="10">
        <v>42034</v>
      </c>
      <c r="E10" s="11" t="s">
        <v>60</v>
      </c>
      <c r="F10" s="12">
        <v>260000</v>
      </c>
      <c r="G10" s="13">
        <v>0</v>
      </c>
      <c r="H10" s="14">
        <v>0</v>
      </c>
      <c r="I10" s="14">
        <f t="shared" si="0"/>
        <v>15600</v>
      </c>
      <c r="J10" s="11">
        <v>0</v>
      </c>
      <c r="K10" s="15">
        <f t="shared" si="1"/>
        <v>244400</v>
      </c>
    </row>
    <row r="11" spans="1:12" x14ac:dyDescent="0.35">
      <c r="A11" s="8">
        <v>7</v>
      </c>
      <c r="B11" s="9" t="s">
        <v>13</v>
      </c>
      <c r="C11" s="16" t="s">
        <v>26</v>
      </c>
      <c r="D11" s="10">
        <v>40268</v>
      </c>
      <c r="E11" s="11" t="s">
        <v>27</v>
      </c>
      <c r="F11" s="12">
        <v>260000</v>
      </c>
      <c r="G11" s="13">
        <v>0</v>
      </c>
      <c r="H11" s="14">
        <v>0</v>
      </c>
      <c r="I11" s="14">
        <f t="shared" si="0"/>
        <v>15600</v>
      </c>
      <c r="J11" s="11">
        <v>0</v>
      </c>
      <c r="K11" s="15">
        <f t="shared" si="1"/>
        <v>244400</v>
      </c>
    </row>
    <row r="12" spans="1:12" x14ac:dyDescent="0.35">
      <c r="A12" s="8">
        <v>8</v>
      </c>
      <c r="B12" s="16" t="s">
        <v>28</v>
      </c>
      <c r="C12" s="16">
        <v>1706</v>
      </c>
      <c r="D12" s="10">
        <v>42991</v>
      </c>
      <c r="E12" s="11" t="s">
        <v>29</v>
      </c>
      <c r="F12" s="12">
        <v>235000</v>
      </c>
      <c r="G12" s="13">
        <v>0</v>
      </c>
      <c r="H12" s="14">
        <v>0</v>
      </c>
      <c r="I12" s="14">
        <f t="shared" si="0"/>
        <v>14100</v>
      </c>
      <c r="J12" s="11">
        <v>0</v>
      </c>
      <c r="K12" s="15">
        <f t="shared" si="1"/>
        <v>220900</v>
      </c>
    </row>
    <row r="13" spans="1:12" x14ac:dyDescent="0.35">
      <c r="A13" s="8">
        <v>9</v>
      </c>
      <c r="B13" s="9" t="s">
        <v>30</v>
      </c>
      <c r="C13" s="17">
        <v>1011</v>
      </c>
      <c r="D13" s="18">
        <v>42566</v>
      </c>
      <c r="E13" s="19" t="s">
        <v>31</v>
      </c>
      <c r="F13" s="12">
        <v>265000</v>
      </c>
      <c r="G13" s="13">
        <v>0</v>
      </c>
      <c r="H13" s="14">
        <v>0</v>
      </c>
      <c r="I13" s="14">
        <f t="shared" si="0"/>
        <v>15900</v>
      </c>
      <c r="J13" s="11">
        <v>0</v>
      </c>
      <c r="K13" s="15">
        <f t="shared" si="1"/>
        <v>249100</v>
      </c>
    </row>
    <row r="14" spans="1:12" x14ac:dyDescent="0.35">
      <c r="A14" s="8">
        <v>10</v>
      </c>
      <c r="B14" s="9" t="s">
        <v>30</v>
      </c>
      <c r="C14" s="17">
        <v>411</v>
      </c>
      <c r="D14" s="18">
        <v>41064</v>
      </c>
      <c r="E14" s="19" t="s">
        <v>32</v>
      </c>
      <c r="F14" s="12">
        <v>203200</v>
      </c>
      <c r="G14" s="13">
        <v>0</v>
      </c>
      <c r="H14" s="14">
        <v>0</v>
      </c>
      <c r="I14" s="14">
        <f t="shared" si="0"/>
        <v>12192</v>
      </c>
      <c r="J14" s="11">
        <v>0</v>
      </c>
      <c r="K14" s="15">
        <f t="shared" si="1"/>
        <v>191008</v>
      </c>
    </row>
    <row r="15" spans="1:12" x14ac:dyDescent="0.3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1">
        <f>SUM(K4:K14)</f>
        <v>2644408</v>
      </c>
      <c r="L15" s="55"/>
    </row>
    <row r="16" spans="1:12" x14ac:dyDescent="0.35">
      <c r="K16" s="55"/>
      <c r="L16" s="55"/>
    </row>
    <row r="17" spans="4:4" x14ac:dyDescent="0.35">
      <c r="D17" s="20"/>
    </row>
  </sheetData>
  <mergeCells count="3">
    <mergeCell ref="B1:B3"/>
    <mergeCell ref="C1:C3"/>
    <mergeCell ref="F1:K2"/>
  </mergeCells>
  <pageMargins left="0.7" right="0.7" top="0.75" bottom="0.75" header="0.3" footer="0.3"/>
  <pageSetup paperSize="9" orientation="portrait" horizontalDpi="0" verticalDpi="0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selection activeCell="K11" sqref="K11"/>
    </sheetView>
  </sheetViews>
  <sheetFormatPr baseColWidth="10" defaultRowHeight="14.5" x14ac:dyDescent="0.35"/>
  <cols>
    <col min="1" max="1" width="3" bestFit="1" customWidth="1"/>
    <col min="2" max="2" width="22.81640625" bestFit="1" customWidth="1"/>
    <col min="5" max="5" width="39.81640625" bestFit="1" customWidth="1"/>
    <col min="9" max="9" width="12.36328125" bestFit="1" customWidth="1"/>
  </cols>
  <sheetData>
    <row r="1" spans="1:12" x14ac:dyDescent="0.35">
      <c r="A1" s="1"/>
      <c r="B1" s="69" t="s">
        <v>0</v>
      </c>
      <c r="C1" s="71" t="s">
        <v>1</v>
      </c>
      <c r="D1" s="57" t="s">
        <v>2</v>
      </c>
      <c r="E1" s="58" t="s">
        <v>3</v>
      </c>
      <c r="F1" s="69" t="s">
        <v>58</v>
      </c>
      <c r="G1" s="71"/>
      <c r="H1" s="71"/>
      <c r="I1" s="71"/>
      <c r="J1" s="71"/>
      <c r="K1" s="73"/>
    </row>
    <row r="2" spans="1:12" x14ac:dyDescent="0.35">
      <c r="A2" s="1"/>
      <c r="B2" s="70"/>
      <c r="C2" s="72"/>
      <c r="D2" s="4" t="s">
        <v>4</v>
      </c>
      <c r="E2" s="5" t="s">
        <v>5</v>
      </c>
      <c r="F2" s="74"/>
      <c r="G2" s="75"/>
      <c r="H2" s="75"/>
      <c r="I2" s="75"/>
      <c r="J2" s="75"/>
      <c r="K2" s="76"/>
    </row>
    <row r="3" spans="1:12" x14ac:dyDescent="0.35">
      <c r="A3" s="1"/>
      <c r="B3" s="70"/>
      <c r="C3" s="72"/>
      <c r="D3" s="6" t="s">
        <v>6</v>
      </c>
      <c r="E3" s="5"/>
      <c r="F3" s="7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 t="s">
        <v>12</v>
      </c>
    </row>
    <row r="4" spans="1:12" x14ac:dyDescent="0.35">
      <c r="A4" s="8">
        <v>1</v>
      </c>
      <c r="B4" s="59" t="s">
        <v>13</v>
      </c>
      <c r="C4" s="59" t="s">
        <v>14</v>
      </c>
      <c r="D4" s="10">
        <v>43160</v>
      </c>
      <c r="E4" s="11" t="s">
        <v>63</v>
      </c>
      <c r="F4" s="12">
        <v>260000</v>
      </c>
      <c r="G4" s="13">
        <v>0</v>
      </c>
      <c r="H4" s="14">
        <v>0</v>
      </c>
      <c r="I4" s="14">
        <f>F4*6%</f>
        <v>15600</v>
      </c>
      <c r="J4" s="11">
        <v>0</v>
      </c>
      <c r="K4" s="15">
        <f>+F4+G4-H4-J4-I4</f>
        <v>244400</v>
      </c>
      <c r="L4" s="20"/>
    </row>
    <row r="5" spans="1:12" x14ac:dyDescent="0.35">
      <c r="A5" s="8">
        <v>2</v>
      </c>
      <c r="B5" s="59" t="s">
        <v>13</v>
      </c>
      <c r="C5" s="60" t="s">
        <v>16</v>
      </c>
      <c r="D5" s="10">
        <v>43647</v>
      </c>
      <c r="E5" s="11" t="s">
        <v>64</v>
      </c>
      <c r="F5" s="12">
        <v>285000</v>
      </c>
      <c r="G5" s="13">
        <v>0</v>
      </c>
      <c r="H5" s="14">
        <v>0</v>
      </c>
      <c r="I5" s="14">
        <f t="shared" ref="I5:I13" si="0">F5*6%</f>
        <v>17100</v>
      </c>
      <c r="J5" s="11">
        <f>F19</f>
        <v>0</v>
      </c>
      <c r="K5" s="15">
        <f t="shared" ref="K5:K13" si="1">+F5+G5-H5-J5-I5</f>
        <v>267900</v>
      </c>
    </row>
    <row r="6" spans="1:12" x14ac:dyDescent="0.35">
      <c r="A6" s="8">
        <v>3</v>
      </c>
      <c r="B6" s="59" t="s">
        <v>13</v>
      </c>
      <c r="C6" s="60" t="s">
        <v>18</v>
      </c>
      <c r="D6" s="10">
        <v>43647</v>
      </c>
      <c r="E6" s="11" t="s">
        <v>19</v>
      </c>
      <c r="F6" s="12">
        <v>260000</v>
      </c>
      <c r="G6" s="13">
        <v>0</v>
      </c>
      <c r="H6" s="14">
        <v>0</v>
      </c>
      <c r="I6" s="14">
        <f t="shared" si="0"/>
        <v>15600</v>
      </c>
      <c r="J6" s="11">
        <v>0</v>
      </c>
      <c r="K6" s="15">
        <f t="shared" si="1"/>
        <v>244400</v>
      </c>
    </row>
    <row r="7" spans="1:12" x14ac:dyDescent="0.35">
      <c r="A7" s="8">
        <v>4</v>
      </c>
      <c r="B7" s="59" t="s">
        <v>13</v>
      </c>
      <c r="C7" s="60" t="s">
        <v>20</v>
      </c>
      <c r="D7" s="10">
        <v>42703</v>
      </c>
      <c r="E7" s="11" t="s">
        <v>21</v>
      </c>
      <c r="F7" s="12">
        <v>265000</v>
      </c>
      <c r="G7" s="13">
        <v>0</v>
      </c>
      <c r="H7" s="14">
        <v>0</v>
      </c>
      <c r="I7" s="14">
        <f t="shared" si="0"/>
        <v>15900</v>
      </c>
      <c r="J7" s="11">
        <v>0</v>
      </c>
      <c r="K7" s="15">
        <f t="shared" si="1"/>
        <v>249100</v>
      </c>
    </row>
    <row r="8" spans="1:12" x14ac:dyDescent="0.35">
      <c r="A8" s="8">
        <v>5</v>
      </c>
      <c r="B8" s="59" t="s">
        <v>13</v>
      </c>
      <c r="C8" s="60" t="s">
        <v>22</v>
      </c>
      <c r="D8" s="10">
        <v>43168</v>
      </c>
      <c r="E8" s="11" t="s">
        <v>65</v>
      </c>
      <c r="F8" s="12">
        <v>260000</v>
      </c>
      <c r="G8" s="13">
        <v>0</v>
      </c>
      <c r="H8" s="14">
        <v>0</v>
      </c>
      <c r="I8" s="14">
        <f t="shared" si="0"/>
        <v>15600</v>
      </c>
      <c r="J8" s="11">
        <v>0</v>
      </c>
      <c r="K8" s="15">
        <f t="shared" si="1"/>
        <v>244400</v>
      </c>
    </row>
    <row r="9" spans="1:12" x14ac:dyDescent="0.35">
      <c r="A9" s="8">
        <v>6</v>
      </c>
      <c r="B9" s="59" t="s">
        <v>13</v>
      </c>
      <c r="C9" s="60" t="s">
        <v>24</v>
      </c>
      <c r="D9" s="10">
        <v>42034</v>
      </c>
      <c r="E9" s="11" t="s">
        <v>60</v>
      </c>
      <c r="F9" s="12">
        <v>260000</v>
      </c>
      <c r="G9" s="13">
        <v>0</v>
      </c>
      <c r="H9" s="14">
        <v>0</v>
      </c>
      <c r="I9" s="14">
        <f t="shared" si="0"/>
        <v>15600</v>
      </c>
      <c r="J9" s="11">
        <v>0</v>
      </c>
      <c r="K9" s="15">
        <f t="shared" si="1"/>
        <v>244400</v>
      </c>
    </row>
    <row r="10" spans="1:12" x14ac:dyDescent="0.35">
      <c r="A10" s="8">
        <v>7</v>
      </c>
      <c r="B10" s="59" t="s">
        <v>13</v>
      </c>
      <c r="C10" s="60" t="s">
        <v>26</v>
      </c>
      <c r="D10" s="10">
        <v>40268</v>
      </c>
      <c r="E10" s="11" t="s">
        <v>66</v>
      </c>
      <c r="F10" s="12">
        <v>260000</v>
      </c>
      <c r="G10" s="13">
        <v>0</v>
      </c>
      <c r="H10" s="14">
        <v>0</v>
      </c>
      <c r="I10" s="14">
        <f t="shared" si="0"/>
        <v>15600</v>
      </c>
      <c r="J10" s="11">
        <v>0</v>
      </c>
      <c r="K10" s="15">
        <f t="shared" si="1"/>
        <v>244400</v>
      </c>
    </row>
    <row r="11" spans="1:12" x14ac:dyDescent="0.35">
      <c r="A11" s="8">
        <v>8</v>
      </c>
      <c r="B11" s="62" t="s">
        <v>28</v>
      </c>
      <c r="C11" s="62" t="s">
        <v>70</v>
      </c>
      <c r="D11" s="10">
        <v>42991</v>
      </c>
      <c r="E11" s="11" t="s">
        <v>29</v>
      </c>
      <c r="F11" s="12">
        <v>0</v>
      </c>
      <c r="G11" s="13">
        <v>0</v>
      </c>
      <c r="H11" s="14">
        <v>0</v>
      </c>
      <c r="I11" s="14">
        <f t="shared" si="0"/>
        <v>0</v>
      </c>
      <c r="J11" s="11">
        <v>0</v>
      </c>
      <c r="K11" s="15">
        <f t="shared" si="1"/>
        <v>0</v>
      </c>
    </row>
    <row r="12" spans="1:12" x14ac:dyDescent="0.35">
      <c r="A12" s="8">
        <v>9</v>
      </c>
      <c r="B12" s="59" t="s">
        <v>30</v>
      </c>
      <c r="C12" s="61">
        <v>1011</v>
      </c>
      <c r="D12" s="18">
        <v>42566</v>
      </c>
      <c r="E12" s="19" t="s">
        <v>67</v>
      </c>
      <c r="F12" s="12">
        <v>265000</v>
      </c>
      <c r="G12" s="13">
        <v>0</v>
      </c>
      <c r="H12" s="14">
        <v>0</v>
      </c>
      <c r="I12" s="14">
        <f t="shared" si="0"/>
        <v>15900</v>
      </c>
      <c r="J12" s="11">
        <v>0</v>
      </c>
      <c r="K12" s="15">
        <f t="shared" si="1"/>
        <v>249100</v>
      </c>
    </row>
    <row r="13" spans="1:12" x14ac:dyDescent="0.35">
      <c r="A13" s="8">
        <v>10</v>
      </c>
      <c r="B13" s="59" t="s">
        <v>30</v>
      </c>
      <c r="C13" s="61">
        <v>411</v>
      </c>
      <c r="D13" s="18">
        <v>41064</v>
      </c>
      <c r="E13" s="19" t="s">
        <v>32</v>
      </c>
      <c r="F13" s="12">
        <v>203200</v>
      </c>
      <c r="G13" s="13">
        <v>0</v>
      </c>
      <c r="H13" s="14">
        <v>0</v>
      </c>
      <c r="I13" s="14">
        <f t="shared" si="0"/>
        <v>12192</v>
      </c>
      <c r="J13" s="11">
        <v>0</v>
      </c>
      <c r="K13" s="15">
        <f t="shared" si="1"/>
        <v>191008</v>
      </c>
    </row>
    <row r="14" spans="1:12" x14ac:dyDescent="0.3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1">
        <f>SUM(K4:K13)</f>
        <v>2179108</v>
      </c>
      <c r="L14" s="55"/>
    </row>
    <row r="15" spans="1:12" x14ac:dyDescent="0.35">
      <c r="D15" s="63"/>
      <c r="E15" t="s">
        <v>68</v>
      </c>
      <c r="K15" s="55"/>
      <c r="L15" s="55"/>
    </row>
    <row r="16" spans="1:12" x14ac:dyDescent="0.35">
      <c r="D16" s="20"/>
    </row>
  </sheetData>
  <mergeCells count="3">
    <mergeCell ref="B1:B3"/>
    <mergeCell ref="C1:C3"/>
    <mergeCell ref="F1:K2"/>
  </mergeCells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>
      <selection activeCell="A5" sqref="A5:XFD9"/>
    </sheetView>
  </sheetViews>
  <sheetFormatPr baseColWidth="10" defaultRowHeight="14.5" x14ac:dyDescent="0.35"/>
  <cols>
    <col min="1" max="1" width="3" bestFit="1" customWidth="1"/>
    <col min="2" max="2" width="22.81640625" bestFit="1" customWidth="1"/>
    <col min="5" max="5" width="38.26953125" bestFit="1" customWidth="1"/>
    <col min="9" max="9" width="12.36328125" bestFit="1" customWidth="1"/>
  </cols>
  <sheetData>
    <row r="1" spans="1:12" x14ac:dyDescent="0.35">
      <c r="A1" s="1"/>
      <c r="B1" s="69" t="s">
        <v>0</v>
      </c>
      <c r="C1" s="71" t="s">
        <v>1</v>
      </c>
      <c r="D1" s="64" t="s">
        <v>2</v>
      </c>
      <c r="E1" s="65" t="s">
        <v>3</v>
      </c>
      <c r="F1" s="69" t="s">
        <v>58</v>
      </c>
      <c r="G1" s="71"/>
      <c r="H1" s="71"/>
      <c r="I1" s="71"/>
      <c r="J1" s="71"/>
      <c r="K1" s="73"/>
    </row>
    <row r="2" spans="1:12" x14ac:dyDescent="0.35">
      <c r="A2" s="1"/>
      <c r="B2" s="70"/>
      <c r="C2" s="72"/>
      <c r="D2" s="4" t="s">
        <v>4</v>
      </c>
      <c r="E2" s="5" t="s">
        <v>5</v>
      </c>
      <c r="F2" s="74"/>
      <c r="G2" s="75"/>
      <c r="H2" s="75"/>
      <c r="I2" s="75"/>
      <c r="J2" s="75"/>
      <c r="K2" s="76"/>
    </row>
    <row r="3" spans="1:12" x14ac:dyDescent="0.35">
      <c r="A3" s="1"/>
      <c r="B3" s="70"/>
      <c r="C3" s="72"/>
      <c r="D3" s="6" t="s">
        <v>6</v>
      </c>
      <c r="E3" s="5"/>
      <c r="F3" s="7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 t="s">
        <v>12</v>
      </c>
    </row>
    <row r="4" spans="1:12" x14ac:dyDescent="0.35">
      <c r="A4" s="8">
        <v>1</v>
      </c>
      <c r="B4" s="59" t="s">
        <v>13</v>
      </c>
      <c r="C4" s="59" t="s">
        <v>14</v>
      </c>
      <c r="D4" s="10">
        <v>43160</v>
      </c>
      <c r="E4" s="11" t="s">
        <v>63</v>
      </c>
      <c r="F4" s="12">
        <v>260000</v>
      </c>
      <c r="G4" s="13">
        <v>0</v>
      </c>
      <c r="H4" s="14">
        <v>0</v>
      </c>
      <c r="I4" s="14">
        <f>F4*6%</f>
        <v>15600</v>
      </c>
      <c r="J4" s="11">
        <v>0</v>
      </c>
      <c r="K4" s="15">
        <f>+F4+G4-H4-J4-I4</f>
        <v>244400</v>
      </c>
      <c r="L4" s="20"/>
    </row>
    <row r="5" spans="1:12" x14ac:dyDescent="0.35">
      <c r="A5" s="8">
        <v>2</v>
      </c>
      <c r="B5" s="59" t="s">
        <v>13</v>
      </c>
      <c r="C5" s="60" t="s">
        <v>16</v>
      </c>
      <c r="D5" s="10">
        <v>43647</v>
      </c>
      <c r="E5" s="11" t="s">
        <v>64</v>
      </c>
      <c r="F5" s="12">
        <v>285000</v>
      </c>
      <c r="G5" s="13">
        <v>0</v>
      </c>
      <c r="H5" s="14">
        <v>0</v>
      </c>
      <c r="I5" s="14">
        <f t="shared" ref="I5:I14" si="0">F5*6%</f>
        <v>17100</v>
      </c>
      <c r="J5" s="11">
        <f>F20</f>
        <v>0</v>
      </c>
      <c r="K5" s="15">
        <f t="shared" ref="K5:K14" si="1">+F5+G5-H5-J5-I5</f>
        <v>267900</v>
      </c>
    </row>
    <row r="6" spans="1:12" x14ac:dyDescent="0.35">
      <c r="A6" s="8">
        <v>3</v>
      </c>
      <c r="B6" s="59" t="s">
        <v>13</v>
      </c>
      <c r="C6" s="60" t="s">
        <v>18</v>
      </c>
      <c r="D6" s="10">
        <v>43647</v>
      </c>
      <c r="E6" s="11" t="s">
        <v>19</v>
      </c>
      <c r="F6" s="12">
        <v>260000</v>
      </c>
      <c r="G6" s="13">
        <v>0</v>
      </c>
      <c r="H6" s="14">
        <v>0</v>
      </c>
      <c r="I6" s="14">
        <f t="shared" si="0"/>
        <v>15600</v>
      </c>
      <c r="J6" s="11">
        <v>0</v>
      </c>
      <c r="K6" s="15">
        <f t="shared" si="1"/>
        <v>244400</v>
      </c>
    </row>
    <row r="7" spans="1:12" x14ac:dyDescent="0.35">
      <c r="A7" s="8">
        <v>4</v>
      </c>
      <c r="B7" s="59" t="s">
        <v>13</v>
      </c>
      <c r="C7" s="60" t="s">
        <v>20</v>
      </c>
      <c r="D7" s="10">
        <v>42703</v>
      </c>
      <c r="E7" s="11" t="s">
        <v>21</v>
      </c>
      <c r="F7" s="12">
        <v>265000</v>
      </c>
      <c r="G7" s="13">
        <v>0</v>
      </c>
      <c r="H7" s="14">
        <v>0</v>
      </c>
      <c r="I7" s="14">
        <f t="shared" si="0"/>
        <v>15900</v>
      </c>
      <c r="J7" s="11">
        <v>0</v>
      </c>
      <c r="K7" s="15">
        <f t="shared" si="1"/>
        <v>249100</v>
      </c>
    </row>
    <row r="8" spans="1:12" x14ac:dyDescent="0.35">
      <c r="A8" s="8">
        <v>5</v>
      </c>
      <c r="B8" s="59" t="s">
        <v>13</v>
      </c>
      <c r="C8" s="60" t="s">
        <v>22</v>
      </c>
      <c r="D8" s="10">
        <v>43168</v>
      </c>
      <c r="E8" s="11" t="s">
        <v>65</v>
      </c>
      <c r="F8" s="12">
        <v>260000</v>
      </c>
      <c r="G8" s="13">
        <v>0</v>
      </c>
      <c r="H8" s="14">
        <v>0</v>
      </c>
      <c r="I8" s="14">
        <f t="shared" si="0"/>
        <v>15600</v>
      </c>
      <c r="J8" s="11">
        <v>0</v>
      </c>
      <c r="K8" s="15">
        <f t="shared" si="1"/>
        <v>244400</v>
      </c>
    </row>
    <row r="9" spans="1:12" x14ac:dyDescent="0.35">
      <c r="A9" s="8">
        <v>6</v>
      </c>
      <c r="B9" s="59" t="s">
        <v>13</v>
      </c>
      <c r="C9" s="60" t="s">
        <v>24</v>
      </c>
      <c r="D9" s="10">
        <v>42034</v>
      </c>
      <c r="E9" s="11" t="s">
        <v>60</v>
      </c>
      <c r="F9" s="12">
        <v>260000</v>
      </c>
      <c r="G9" s="13">
        <v>0</v>
      </c>
      <c r="H9" s="14">
        <v>0</v>
      </c>
      <c r="I9" s="14">
        <f t="shared" si="0"/>
        <v>15600</v>
      </c>
      <c r="J9" s="11">
        <v>0</v>
      </c>
      <c r="K9" s="15">
        <f t="shared" si="1"/>
        <v>244400</v>
      </c>
    </row>
    <row r="10" spans="1:12" x14ac:dyDescent="0.35">
      <c r="A10" s="8">
        <v>7</v>
      </c>
      <c r="B10" s="59" t="s">
        <v>13</v>
      </c>
      <c r="C10" s="60" t="s">
        <v>26</v>
      </c>
      <c r="D10" s="10">
        <v>40268</v>
      </c>
      <c r="E10" s="11" t="s">
        <v>66</v>
      </c>
      <c r="F10" s="12">
        <v>260000</v>
      </c>
      <c r="G10" s="13">
        <v>0</v>
      </c>
      <c r="H10" s="14">
        <v>0</v>
      </c>
      <c r="I10" s="14">
        <f t="shared" si="0"/>
        <v>15600</v>
      </c>
      <c r="J10" s="11">
        <v>0</v>
      </c>
      <c r="K10" s="15">
        <f t="shared" si="1"/>
        <v>244400</v>
      </c>
    </row>
    <row r="11" spans="1:12" x14ac:dyDescent="0.35">
      <c r="A11" s="8">
        <v>8</v>
      </c>
      <c r="B11" s="62" t="s">
        <v>28</v>
      </c>
      <c r="C11" s="62" t="s">
        <v>70</v>
      </c>
      <c r="D11" s="10">
        <v>42991</v>
      </c>
      <c r="E11" s="11" t="s">
        <v>69</v>
      </c>
      <c r="F11" s="12">
        <v>235000</v>
      </c>
      <c r="G11" s="13">
        <v>0</v>
      </c>
      <c r="H11" s="14">
        <v>0</v>
      </c>
      <c r="I11" s="14">
        <f t="shared" si="0"/>
        <v>14100</v>
      </c>
      <c r="J11" s="11">
        <v>0</v>
      </c>
      <c r="K11" s="15">
        <f t="shared" si="1"/>
        <v>220900</v>
      </c>
    </row>
    <row r="12" spans="1:12" x14ac:dyDescent="0.35">
      <c r="A12" s="8"/>
      <c r="B12" s="66" t="s">
        <v>71</v>
      </c>
      <c r="C12" s="66" t="s">
        <v>70</v>
      </c>
      <c r="D12" s="10">
        <v>42991</v>
      </c>
      <c r="E12" s="11" t="s">
        <v>69</v>
      </c>
      <c r="F12" s="12">
        <v>0</v>
      </c>
      <c r="G12" s="13">
        <v>0</v>
      </c>
      <c r="H12" s="14">
        <v>0</v>
      </c>
      <c r="I12" s="14">
        <f t="shared" ref="I12" si="2">F12*6%</f>
        <v>0</v>
      </c>
      <c r="J12" s="11">
        <v>0</v>
      </c>
      <c r="K12" s="15">
        <f t="shared" ref="K12" si="3">+F12+G12-H12-J12-I12</f>
        <v>0</v>
      </c>
    </row>
    <row r="13" spans="1:12" x14ac:dyDescent="0.35">
      <c r="A13" s="8">
        <v>9</v>
      </c>
      <c r="B13" s="59" t="s">
        <v>30</v>
      </c>
      <c r="C13" s="61">
        <v>1011</v>
      </c>
      <c r="D13" s="18">
        <v>42566</v>
      </c>
      <c r="E13" s="19" t="s">
        <v>67</v>
      </c>
      <c r="F13" s="12">
        <v>265000</v>
      </c>
      <c r="G13" s="13">
        <v>0</v>
      </c>
      <c r="H13" s="14">
        <v>0</v>
      </c>
      <c r="I13" s="14">
        <f t="shared" si="0"/>
        <v>15900</v>
      </c>
      <c r="J13" s="11">
        <v>0</v>
      </c>
      <c r="K13" s="15">
        <f t="shared" si="1"/>
        <v>249100</v>
      </c>
    </row>
    <row r="14" spans="1:12" x14ac:dyDescent="0.35">
      <c r="A14" s="8">
        <v>10</v>
      </c>
      <c r="B14" s="59" t="s">
        <v>30</v>
      </c>
      <c r="C14" s="61">
        <v>411</v>
      </c>
      <c r="D14" s="18">
        <v>41064</v>
      </c>
      <c r="E14" s="19" t="s">
        <v>32</v>
      </c>
      <c r="F14" s="12">
        <v>203200</v>
      </c>
      <c r="G14" s="13">
        <v>0</v>
      </c>
      <c r="H14" s="14">
        <v>0</v>
      </c>
      <c r="I14" s="14">
        <f t="shared" si="0"/>
        <v>12192</v>
      </c>
      <c r="J14" s="11">
        <v>0</v>
      </c>
      <c r="K14" s="15">
        <f t="shared" si="1"/>
        <v>191008</v>
      </c>
    </row>
    <row r="15" spans="1:12" x14ac:dyDescent="0.3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1">
        <f>SUM(K4:K14)</f>
        <v>2400008</v>
      </c>
      <c r="L15" s="55"/>
    </row>
    <row r="16" spans="1:12" x14ac:dyDescent="0.35">
      <c r="D16" s="67"/>
      <c r="E16" t="s">
        <v>73</v>
      </c>
      <c r="K16" s="55"/>
      <c r="L16" s="55"/>
    </row>
    <row r="17" spans="4:5" x14ac:dyDescent="0.35">
      <c r="D17" s="68"/>
      <c r="E17" t="s">
        <v>72</v>
      </c>
    </row>
  </sheetData>
  <mergeCells count="3">
    <mergeCell ref="B1:B3"/>
    <mergeCell ref="C1:C3"/>
    <mergeCell ref="F1:K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Enero</vt:lpstr>
      <vt:lpstr>Febrero</vt:lpstr>
      <vt:lpstr>Marzo</vt:lpstr>
      <vt:lpstr>Mayo</vt:lpstr>
      <vt:lpstr>Junio</vt:lpstr>
      <vt:lpstr>Julio</vt:lpstr>
      <vt:lpstr>Agosto</vt:lpstr>
      <vt:lpstr>Septiembre</vt:lpstr>
      <vt:lpstr>Octubre 2019</vt:lpstr>
      <vt:lpstr>Noviembre 2019</vt:lpstr>
      <vt:lpstr>Diciembre 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y Angelito</dc:creator>
  <cp:lastModifiedBy>Usuario de Windows</cp:lastModifiedBy>
  <dcterms:created xsi:type="dcterms:W3CDTF">2019-01-08T21:18:52Z</dcterms:created>
  <dcterms:modified xsi:type="dcterms:W3CDTF">2020-01-13T15:18:35Z</dcterms:modified>
</cp:coreProperties>
</file>