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7\RENTABILIZAR\CLIENTES CORREDORA\LUIS MALUENDA\"/>
    </mc:Choice>
  </mc:AlternateContent>
  <bookViews>
    <workbookView xWindow="480" yWindow="330" windowWidth="19880" windowHeight="7710" activeTab="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</sheets>
  <calcPr calcId="152511"/>
</workbook>
</file>

<file path=xl/calcChain.xml><?xml version="1.0" encoding="utf-8"?>
<calcChain xmlns="http://schemas.openxmlformats.org/spreadsheetml/2006/main">
  <c r="I13" i="11" l="1"/>
  <c r="K13" i="11" s="1"/>
  <c r="I12" i="11"/>
  <c r="K12" i="11" s="1"/>
  <c r="K11" i="11"/>
  <c r="I11" i="11"/>
  <c r="I10" i="11"/>
  <c r="K10" i="11" s="1"/>
  <c r="K9" i="11"/>
  <c r="I9" i="11"/>
  <c r="I8" i="11"/>
  <c r="K8" i="11" s="1"/>
  <c r="K7" i="11"/>
  <c r="I7" i="11"/>
  <c r="I6" i="11"/>
  <c r="K6" i="11" s="1"/>
  <c r="I5" i="11"/>
  <c r="K5" i="11" s="1"/>
  <c r="I4" i="11"/>
  <c r="K4" i="11" s="1"/>
  <c r="I13" i="10"/>
  <c r="K13" i="10" s="1"/>
  <c r="I12" i="10"/>
  <c r="K12" i="10" s="1"/>
  <c r="I11" i="10"/>
  <c r="K11" i="10" s="1"/>
  <c r="I10" i="10"/>
  <c r="K10" i="10" s="1"/>
  <c r="K9" i="10"/>
  <c r="I9" i="10"/>
  <c r="I8" i="10"/>
  <c r="K8" i="10" s="1"/>
  <c r="K7" i="10"/>
  <c r="I7" i="10"/>
  <c r="I6" i="10"/>
  <c r="K6" i="10" s="1"/>
  <c r="K5" i="10"/>
  <c r="I5" i="10"/>
  <c r="I4" i="10"/>
  <c r="K4" i="10" s="1"/>
  <c r="I13" i="9"/>
  <c r="K13" i="9" s="1"/>
  <c r="I12" i="9"/>
  <c r="K12" i="9" s="1"/>
  <c r="K11" i="9"/>
  <c r="I11" i="9"/>
  <c r="I10" i="9"/>
  <c r="K10" i="9" s="1"/>
  <c r="I9" i="9"/>
  <c r="K9" i="9" s="1"/>
  <c r="I8" i="9"/>
  <c r="K8" i="9" s="1"/>
  <c r="K7" i="9"/>
  <c r="I7" i="9"/>
  <c r="I6" i="9"/>
  <c r="K6" i="9" s="1"/>
  <c r="I5" i="9"/>
  <c r="K5" i="9" s="1"/>
  <c r="I4" i="9"/>
  <c r="K4" i="9" s="1"/>
  <c r="I13" i="8"/>
  <c r="K13" i="8" s="1"/>
  <c r="I12" i="8"/>
  <c r="K12" i="8" s="1"/>
  <c r="I11" i="8"/>
  <c r="K11" i="8" s="1"/>
  <c r="I10" i="8"/>
  <c r="K10" i="8" s="1"/>
  <c r="I9" i="8"/>
  <c r="K9" i="8" s="1"/>
  <c r="I8" i="8"/>
  <c r="K8" i="8" s="1"/>
  <c r="I7" i="8"/>
  <c r="K7" i="8" s="1"/>
  <c r="K6" i="8"/>
  <c r="I6" i="8"/>
  <c r="K5" i="8"/>
  <c r="I5" i="8"/>
  <c r="K4" i="8"/>
  <c r="I4" i="8"/>
  <c r="I5" i="7"/>
  <c r="I12" i="7"/>
  <c r="K12" i="7" s="1"/>
  <c r="I13" i="7"/>
  <c r="G10" i="7"/>
  <c r="I10" i="7" s="1"/>
  <c r="D20" i="7"/>
  <c r="J5" i="7" s="1"/>
  <c r="K5" i="7" s="1"/>
  <c r="K13" i="7"/>
  <c r="I11" i="7"/>
  <c r="K11" i="7" s="1"/>
  <c r="I9" i="7"/>
  <c r="K9" i="7" s="1"/>
  <c r="K8" i="7"/>
  <c r="I8" i="7"/>
  <c r="I7" i="7"/>
  <c r="K7" i="7" s="1"/>
  <c r="I6" i="7"/>
  <c r="K6" i="7" s="1"/>
  <c r="I4" i="7"/>
  <c r="K4" i="7" s="1"/>
  <c r="I5" i="1"/>
  <c r="K5" i="1" s="1"/>
  <c r="I13" i="6"/>
  <c r="K13" i="6" s="1"/>
  <c r="I12" i="6"/>
  <c r="K12" i="6" s="1"/>
  <c r="I11" i="6"/>
  <c r="K11" i="6" s="1"/>
  <c r="I10" i="6"/>
  <c r="K10" i="6" s="1"/>
  <c r="I9" i="6"/>
  <c r="K9" i="6" s="1"/>
  <c r="I8" i="6"/>
  <c r="K8" i="6" s="1"/>
  <c r="I7" i="6"/>
  <c r="K7" i="6" s="1"/>
  <c r="I6" i="6"/>
  <c r="K6" i="6" s="1"/>
  <c r="K5" i="6"/>
  <c r="K4" i="6"/>
  <c r="I4" i="6"/>
  <c r="I13" i="5"/>
  <c r="K13" i="5" s="1"/>
  <c r="I12" i="5"/>
  <c r="K12" i="5" s="1"/>
  <c r="I11" i="5"/>
  <c r="K11" i="5" s="1"/>
  <c r="I10" i="5"/>
  <c r="K10" i="5" s="1"/>
  <c r="I9" i="5"/>
  <c r="K9" i="5" s="1"/>
  <c r="K8" i="5"/>
  <c r="I8" i="5"/>
  <c r="I7" i="5"/>
  <c r="K7" i="5" s="1"/>
  <c r="I6" i="5"/>
  <c r="K6" i="5" s="1"/>
  <c r="I5" i="5"/>
  <c r="K5" i="5" s="1"/>
  <c r="K4" i="5"/>
  <c r="I4" i="5"/>
  <c r="I8" i="4"/>
  <c r="H8" i="3"/>
  <c r="I13" i="4"/>
  <c r="K13" i="4" s="1"/>
  <c r="I12" i="4"/>
  <c r="K12" i="4" s="1"/>
  <c r="K11" i="4"/>
  <c r="I11" i="4"/>
  <c r="K10" i="4"/>
  <c r="I10" i="4"/>
  <c r="K9" i="4"/>
  <c r="I9" i="4"/>
  <c r="K8" i="4"/>
  <c r="I7" i="4"/>
  <c r="K7" i="4" s="1"/>
  <c r="I6" i="4"/>
  <c r="K6" i="4" s="1"/>
  <c r="I5" i="4"/>
  <c r="K5" i="4" s="1"/>
  <c r="K4" i="4"/>
  <c r="I4" i="4"/>
  <c r="K8" i="3"/>
  <c r="I13" i="3"/>
  <c r="K13" i="3" s="1"/>
  <c r="I12" i="3"/>
  <c r="K12" i="3" s="1"/>
  <c r="I11" i="3"/>
  <c r="K11" i="3" s="1"/>
  <c r="I10" i="3"/>
  <c r="K10" i="3" s="1"/>
  <c r="I9" i="3"/>
  <c r="K9" i="3" s="1"/>
  <c r="I7" i="3"/>
  <c r="K7" i="3" s="1"/>
  <c r="I6" i="3"/>
  <c r="K6" i="3" s="1"/>
  <c r="I5" i="3"/>
  <c r="K5" i="3" s="1"/>
  <c r="I4" i="3"/>
  <c r="K4" i="3" s="1"/>
  <c r="I13" i="2"/>
  <c r="K13" i="2" s="1"/>
  <c r="I12" i="2"/>
  <c r="K12" i="2" s="1"/>
  <c r="K11" i="2"/>
  <c r="I11" i="2"/>
  <c r="I10" i="2"/>
  <c r="K10" i="2" s="1"/>
  <c r="I9" i="2"/>
  <c r="K9" i="2" s="1"/>
  <c r="I8" i="2"/>
  <c r="K8" i="2" s="1"/>
  <c r="K7" i="2"/>
  <c r="I7" i="2"/>
  <c r="I6" i="2"/>
  <c r="K6" i="2" s="1"/>
  <c r="I5" i="2"/>
  <c r="K5" i="2" s="1"/>
  <c r="I4" i="2"/>
  <c r="K4" i="2" s="1"/>
  <c r="I13" i="1"/>
  <c r="K13" i="1" s="1"/>
  <c r="I12" i="1"/>
  <c r="K12" i="1" s="1"/>
  <c r="I11" i="1"/>
  <c r="K11" i="1" s="1"/>
  <c r="I10" i="1"/>
  <c r="K10" i="1" s="1"/>
  <c r="I9" i="1"/>
  <c r="K9" i="1" s="1"/>
  <c r="I8" i="1"/>
  <c r="K8" i="1" s="1"/>
  <c r="I7" i="1"/>
  <c r="K7" i="1" s="1"/>
  <c r="I6" i="1"/>
  <c r="K6" i="1" s="1"/>
  <c r="I4" i="1"/>
  <c r="K4" i="1" s="1"/>
  <c r="K14" i="11" l="1"/>
  <c r="K14" i="10"/>
  <c r="K14" i="9"/>
  <c r="K14" i="8"/>
  <c r="K10" i="7"/>
  <c r="K14" i="7" s="1"/>
  <c r="K14" i="6"/>
  <c r="K14" i="5"/>
  <c r="K14" i="4"/>
  <c r="K14" i="3"/>
  <c r="K14" i="2"/>
  <c r="K14" i="1"/>
</calcChain>
</file>

<file path=xl/sharedStrings.xml><?xml version="1.0" encoding="utf-8"?>
<sst xmlns="http://schemas.openxmlformats.org/spreadsheetml/2006/main" count="471" uniqueCount="65">
  <si>
    <t>Proyecto</t>
  </si>
  <si>
    <t>Depto</t>
  </si>
  <si>
    <t>Fecha</t>
  </si>
  <si>
    <t xml:space="preserve">Nombre </t>
  </si>
  <si>
    <t>inicio</t>
  </si>
  <si>
    <t>Arrendatario</t>
  </si>
  <si>
    <t>arriendo</t>
  </si>
  <si>
    <t>Arriendo</t>
  </si>
  <si>
    <t>Atrasado</t>
  </si>
  <si>
    <t>Comisión</t>
  </si>
  <si>
    <t>Administración</t>
  </si>
  <si>
    <t>Gastos</t>
  </si>
  <si>
    <t>Total</t>
  </si>
  <si>
    <t>Av. Vicuña Mackenna 563</t>
  </si>
  <si>
    <t>1003 B</t>
  </si>
  <si>
    <t>Nathali Fuentes</t>
  </si>
  <si>
    <t>503 B</t>
  </si>
  <si>
    <t>Camilo Reyes Morales</t>
  </si>
  <si>
    <t>603 B</t>
  </si>
  <si>
    <t>Kristel Ortíz Hernández</t>
  </si>
  <si>
    <t>702 B</t>
  </si>
  <si>
    <t>Maydelf Savino</t>
  </si>
  <si>
    <t>802 B</t>
  </si>
  <si>
    <t>Diana Martinez</t>
  </si>
  <si>
    <t>803 B</t>
  </si>
  <si>
    <t>Gabriela Acuña Saba</t>
  </si>
  <si>
    <t>902 B</t>
  </si>
  <si>
    <t>David Gómez Roa</t>
  </si>
  <si>
    <t>Blanco Encalada 2007</t>
  </si>
  <si>
    <t>Ariel Arzola</t>
  </si>
  <si>
    <t>General Jofré 67</t>
  </si>
  <si>
    <t>Benedicto Rivas Rosales</t>
  </si>
  <si>
    <t>Jorge Matta Gongora - Ivanna Ramírez Acevedo</t>
  </si>
  <si>
    <t>Mes de Enero</t>
  </si>
  <si>
    <t>Mes de Febrero</t>
  </si>
  <si>
    <t>Carlos Mancilla</t>
  </si>
  <si>
    <t>Pedido</t>
  </si>
  <si>
    <t>Mes de Marzo</t>
  </si>
  <si>
    <t>Luz Dary Cortez</t>
  </si>
  <si>
    <t>Joyne Andreina García Espinoza</t>
  </si>
  <si>
    <t>Nuevo</t>
  </si>
  <si>
    <t>Mes de Abril</t>
  </si>
  <si>
    <t>Cartas enviadas para nivelación de arriendos</t>
  </si>
  <si>
    <t>Mes de Mayo</t>
  </si>
  <si>
    <t>En arriendo</t>
  </si>
  <si>
    <t>Proporcional Gasto común</t>
  </si>
  <si>
    <t>Mes de Junio</t>
  </si>
  <si>
    <t>Milton Lavanderos Constenla</t>
  </si>
  <si>
    <t>Notaría</t>
  </si>
  <si>
    <t>Atrasado o no ha enviado el comprobante</t>
  </si>
  <si>
    <t>Mes de Julio</t>
  </si>
  <si>
    <t>Gasto comun mes desocupado</t>
  </si>
  <si>
    <t>Agua mes desocupado</t>
  </si>
  <si>
    <t>Luz mes desocupado</t>
  </si>
  <si>
    <t>Pagos al día</t>
  </si>
  <si>
    <t>Sondeo lavamanos y destape</t>
  </si>
  <si>
    <t>Mes de Agosto</t>
  </si>
  <si>
    <t>Arreglo ducha</t>
  </si>
  <si>
    <t>Reajuste a precio mercado</t>
  </si>
  <si>
    <t>Mes de Septiembre</t>
  </si>
  <si>
    <t>Enviada carta de término por no realizar reajustes</t>
  </si>
  <si>
    <t>Mes de Octubre</t>
  </si>
  <si>
    <t>Atrasado o no ha enviado comprobante</t>
  </si>
  <si>
    <t>Mes de Noviembre</t>
  </si>
  <si>
    <t>se pide ahora, no dice cuando comentario de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</si>
</sst>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\ * #,##0.00_-;\-&quot;$&quot;\ * #,##0.00_-;_-&quot;$&quot;\ * &quot;-&quot;??_-;_-@_-"/>
    <numFmt numFmtId="165" formatCode="dd/mm/yyyy;@"/>
    <numFmt numFmtId="166" formatCode="[$$-340A]\ #,##0"/>
    <numFmt numFmtId="167" formatCode="_(&quot;$&quot;* #,##0_);_(&quot;$&quot;* \(#,##0\);_(&quot;$&quot;* &quot;-&quot;??_);_(@_)"/>
    <numFmt numFmtId="168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</cellStyleXfs>
  <cellXfs count="80">
    <xf numFmtId="0" fontId="0" fillId="0" borderId="0" xfId="0"/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9" fontId="2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0" xfId="2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/>
    </xf>
    <xf numFmtId="166" fontId="4" fillId="0" borderId="10" xfId="0" applyNumberFormat="1" applyFont="1" applyFill="1" applyBorder="1" applyAlignment="1">
      <alignment horizontal="center"/>
    </xf>
    <xf numFmtId="167" fontId="5" fillId="2" borderId="10" xfId="1" applyNumberFormat="1" applyFont="1" applyFill="1" applyBorder="1" applyAlignment="1">
      <alignment horizontal="center"/>
    </xf>
    <xf numFmtId="168" fontId="4" fillId="0" borderId="10" xfId="1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0" fontId="6" fillId="0" borderId="10" xfId="2" applyNumberFormat="1" applyFont="1" applyFill="1" applyBorder="1" applyAlignment="1" applyProtection="1">
      <alignment horizontal="center" vertical="center"/>
    </xf>
    <xf numFmtId="167" fontId="5" fillId="0" borderId="10" xfId="1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167" fontId="5" fillId="3" borderId="10" xfId="1" applyNumberFormat="1" applyFont="1" applyFill="1" applyBorder="1" applyAlignment="1">
      <alignment horizontal="center"/>
    </xf>
    <xf numFmtId="0" fontId="0" fillId="0" borderId="0" xfId="0" applyFill="1"/>
    <xf numFmtId="166" fontId="0" fillId="0" borderId="0" xfId="0" applyNumberFormat="1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3" borderId="0" xfId="0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/>
    </xf>
    <xf numFmtId="0" fontId="0" fillId="4" borderId="0" xfId="0" applyFill="1"/>
    <xf numFmtId="167" fontId="5" fillId="5" borderId="10" xfId="1" applyNumberFormat="1" applyFont="1" applyFill="1" applyBorder="1" applyAlignment="1">
      <alignment horizontal="center"/>
    </xf>
    <xf numFmtId="0" fontId="0" fillId="5" borderId="0" xfId="0" applyFill="1"/>
    <xf numFmtId="0" fontId="0" fillId="2" borderId="0" xfId="0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6" fontId="4" fillId="5" borderId="10" xfId="0" applyNumberFormat="1" applyFont="1" applyFill="1" applyBorder="1" applyAlignment="1">
      <alignment horizontal="center"/>
    </xf>
    <xf numFmtId="166" fontId="4" fillId="3" borderId="1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8" fontId="4" fillId="4" borderId="10" xfId="1" applyNumberFormat="1" applyFont="1" applyFill="1" applyBorder="1" applyAlignment="1">
      <alignment horizontal="center"/>
    </xf>
    <xf numFmtId="168" fontId="0" fillId="3" borderId="0" xfId="1" applyNumberFormat="1" applyFont="1" applyFill="1" applyBorder="1"/>
    <xf numFmtId="168" fontId="0" fillId="0" borderId="0" xfId="1" applyNumberFormat="1" applyFont="1" applyBorder="1"/>
    <xf numFmtId="168" fontId="0" fillId="0" borderId="11" xfId="1" applyNumberFormat="1" applyFont="1" applyBorder="1"/>
    <xf numFmtId="168" fontId="0" fillId="0" borderId="0" xfId="0" applyNumberFormat="1"/>
    <xf numFmtId="168" fontId="4" fillId="6" borderId="10" xfId="1" applyNumberFormat="1" applyFont="1" applyFill="1" applyBorder="1" applyAlignment="1">
      <alignment horizontal="center"/>
    </xf>
    <xf numFmtId="0" fontId="0" fillId="6" borderId="0" xfId="0" applyFill="1"/>
    <xf numFmtId="168" fontId="4" fillId="7" borderId="10" xfId="1" applyNumberFormat="1" applyFont="1" applyFill="1" applyBorder="1" applyAlignment="1">
      <alignment horizontal="center"/>
    </xf>
    <xf numFmtId="0" fontId="0" fillId="7" borderId="0" xfId="0" applyFill="1"/>
    <xf numFmtId="166" fontId="0" fillId="0" borderId="0" xfId="0" applyNumberFormat="1"/>
    <xf numFmtId="168" fontId="0" fillId="0" borderId="0" xfId="1" applyNumberFormat="1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6" fontId="4" fillId="4" borderId="10" xfId="0" applyNumberFormat="1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 applyProtection="1">
      <alignment horizontal="center" vertical="center"/>
    </xf>
    <xf numFmtId="165" fontId="4" fillId="2" borderId="10" xfId="0" applyNumberFormat="1" applyFont="1" applyFill="1" applyBorder="1" applyAlignment="1">
      <alignment horizontal="center"/>
    </xf>
    <xf numFmtId="166" fontId="4" fillId="2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0" fillId="8" borderId="0" xfId="0" applyFill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F6" sqref="F6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70" t="s">
        <v>0</v>
      </c>
      <c r="C1" s="72" t="s">
        <v>1</v>
      </c>
      <c r="D1" s="2" t="s">
        <v>2</v>
      </c>
      <c r="E1" s="3" t="s">
        <v>3</v>
      </c>
      <c r="F1" s="70" t="s">
        <v>33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42074</v>
      </c>
      <c r="E4" s="12" t="s">
        <v>15</v>
      </c>
      <c r="F4" s="13">
        <v>245000</v>
      </c>
      <c r="G4" s="14">
        <v>0</v>
      </c>
      <c r="H4" s="15">
        <v>0</v>
      </c>
      <c r="I4" s="15">
        <f t="shared" ref="I4" si="0">(F4*0.06)+(G4*0.06)</f>
        <v>14700</v>
      </c>
      <c r="J4" s="12">
        <v>0</v>
      </c>
      <c r="K4" s="16">
        <f>+F4+G4-H4-J4-I4</f>
        <v>230300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42114</v>
      </c>
      <c r="E5" s="12" t="s">
        <v>17</v>
      </c>
      <c r="F5" s="18">
        <v>0</v>
      </c>
      <c r="G5" s="14">
        <v>225586</v>
      </c>
      <c r="H5" s="15">
        <v>0</v>
      </c>
      <c r="I5" s="15">
        <f>(F5*0.06)+(G5*0.06)</f>
        <v>13535.16</v>
      </c>
      <c r="J5" s="12">
        <v>0</v>
      </c>
      <c r="K5" s="16">
        <f>+F5+G5-H5-J5-I5</f>
        <v>212050.84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220191</v>
      </c>
      <c r="G6" s="14">
        <v>0</v>
      </c>
      <c r="H6" s="15">
        <v>0</v>
      </c>
      <c r="I6" s="15">
        <f>(F6*0.06)+(G6*0.06)</f>
        <v>13211.46</v>
      </c>
      <c r="J6" s="12">
        <v>0</v>
      </c>
      <c r="K6" s="16">
        <f t="shared" ref="K6:K12" si="1">+F6+G6-H6-J6-I6</f>
        <v>206979.54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230000</v>
      </c>
      <c r="G7" s="14">
        <v>0</v>
      </c>
      <c r="H7" s="15">
        <v>0</v>
      </c>
      <c r="I7" s="15">
        <f t="shared" ref="I7:I12" si="2">(F7*0.06)+(G7*0.06)</f>
        <v>13800</v>
      </c>
      <c r="J7" s="12">
        <v>0</v>
      </c>
      <c r="K7" s="16">
        <f t="shared" si="1"/>
        <v>216200</v>
      </c>
    </row>
    <row r="8" spans="1:11" x14ac:dyDescent="0.35">
      <c r="A8" s="9">
        <v>5</v>
      </c>
      <c r="B8" s="10" t="s">
        <v>13</v>
      </c>
      <c r="C8" s="17" t="s">
        <v>22</v>
      </c>
      <c r="D8" s="11">
        <v>42826</v>
      </c>
      <c r="E8" s="12" t="s">
        <v>23</v>
      </c>
      <c r="F8" s="18">
        <v>235000</v>
      </c>
      <c r="G8" s="14">
        <v>0</v>
      </c>
      <c r="H8" s="15">
        <v>0</v>
      </c>
      <c r="I8" s="15">
        <f t="shared" si="2"/>
        <v>14100</v>
      </c>
      <c r="J8" s="12">
        <v>0</v>
      </c>
      <c r="K8" s="16">
        <f t="shared" si="1"/>
        <v>220900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225806</v>
      </c>
      <c r="G9" s="14">
        <v>0</v>
      </c>
      <c r="H9" s="15">
        <v>0</v>
      </c>
      <c r="I9" s="15">
        <f t="shared" ref="I9:I10" si="3">(F9*0.06)</f>
        <v>13548.359999999999</v>
      </c>
      <c r="J9" s="12">
        <v>0</v>
      </c>
      <c r="K9" s="16">
        <f t="shared" si="1"/>
        <v>212257.64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8">
        <v>223740</v>
      </c>
      <c r="G10" s="14">
        <v>0</v>
      </c>
      <c r="H10" s="15">
        <v>0</v>
      </c>
      <c r="I10" s="15">
        <f t="shared" si="3"/>
        <v>13424.4</v>
      </c>
      <c r="J10" s="12">
        <v>0</v>
      </c>
      <c r="K10" s="16">
        <f t="shared" si="1"/>
        <v>210315.6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235000</v>
      </c>
      <c r="G11" s="14">
        <v>0</v>
      </c>
      <c r="H11" s="15">
        <v>0</v>
      </c>
      <c r="I11" s="15">
        <f t="shared" si="2"/>
        <v>14100</v>
      </c>
      <c r="J11" s="12">
        <v>10500</v>
      </c>
      <c r="K11" s="16">
        <f t="shared" si="1"/>
        <v>210400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18">
        <v>203200</v>
      </c>
      <c r="G13" s="14">
        <v>0</v>
      </c>
      <c r="H13" s="15">
        <v>0</v>
      </c>
      <c r="I13" s="15">
        <f>(F13*0.06)+(G13*0.06)</f>
        <v>12192</v>
      </c>
      <c r="J13" s="12">
        <v>0</v>
      </c>
      <c r="K13" s="16">
        <f>+F13+G13-H13-J13-I13</f>
        <v>191008</v>
      </c>
    </row>
    <row r="14" spans="1:11" x14ac:dyDescent="0.3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4">
        <f>SUM(K4:K13)</f>
        <v>2126611.62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K1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70" t="s">
        <v>0</v>
      </c>
      <c r="C1" s="72" t="s">
        <v>1</v>
      </c>
      <c r="D1" s="2" t="s">
        <v>2</v>
      </c>
      <c r="E1" s="4" t="s">
        <v>3</v>
      </c>
      <c r="F1" s="70" t="s">
        <v>34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35</v>
      </c>
      <c r="F4" s="18">
        <v>245000</v>
      </c>
      <c r="G4" s="14">
        <v>0</v>
      </c>
      <c r="H4" s="15">
        <v>0</v>
      </c>
      <c r="I4" s="15">
        <f t="shared" ref="I4:I5" si="0">(F4*0.06)+(G4*0.06)</f>
        <v>14700</v>
      </c>
      <c r="J4" s="12">
        <v>0</v>
      </c>
      <c r="K4" s="16">
        <f>+F4+G4-H4-J4-I4</f>
        <v>230300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42114</v>
      </c>
      <c r="E5" s="12" t="s">
        <v>17</v>
      </c>
      <c r="F5" s="22">
        <v>0</v>
      </c>
      <c r="G5" s="14">
        <v>0</v>
      </c>
      <c r="H5" s="15">
        <v>0</v>
      </c>
      <c r="I5" s="15">
        <f t="shared" si="0"/>
        <v>0</v>
      </c>
      <c r="J5" s="12">
        <v>0</v>
      </c>
      <c r="K5" s="16">
        <f t="shared" ref="K5:K13" si="1">+F5+G5-H5-J5-I5</f>
        <v>0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220191</v>
      </c>
      <c r="G6" s="14">
        <v>0</v>
      </c>
      <c r="H6" s="15">
        <v>0</v>
      </c>
      <c r="I6" s="15">
        <f>(F6*0.06)+(G6*0.06)</f>
        <v>13211.46</v>
      </c>
      <c r="J6" s="12">
        <v>0</v>
      </c>
      <c r="K6" s="16">
        <f t="shared" si="1"/>
        <v>206979.54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230000</v>
      </c>
      <c r="G7" s="14">
        <v>0</v>
      </c>
      <c r="H7" s="15">
        <v>0</v>
      </c>
      <c r="I7" s="15">
        <f t="shared" ref="I7:I13" si="2">(F7*0.06)+(G7*0.06)</f>
        <v>13800</v>
      </c>
      <c r="J7" s="12">
        <v>0</v>
      </c>
      <c r="K7" s="16">
        <f t="shared" si="1"/>
        <v>216200</v>
      </c>
    </row>
    <row r="8" spans="1:11" x14ac:dyDescent="0.35">
      <c r="A8" s="9">
        <v>5</v>
      </c>
      <c r="B8" s="10" t="s">
        <v>13</v>
      </c>
      <c r="C8" s="17" t="s">
        <v>22</v>
      </c>
      <c r="D8" s="11">
        <v>42826</v>
      </c>
      <c r="E8" s="12" t="s">
        <v>23</v>
      </c>
      <c r="F8" s="18">
        <v>235000</v>
      </c>
      <c r="G8" s="14">
        <v>0</v>
      </c>
      <c r="H8" s="15">
        <v>0</v>
      </c>
      <c r="I8" s="15">
        <f t="shared" si="2"/>
        <v>14100</v>
      </c>
      <c r="J8" s="12">
        <v>0</v>
      </c>
      <c r="K8" s="16">
        <f t="shared" si="1"/>
        <v>220900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225806</v>
      </c>
      <c r="G9" s="14">
        <v>0</v>
      </c>
      <c r="H9" s="15">
        <v>0</v>
      </c>
      <c r="I9" s="15">
        <f t="shared" ref="I9:I10" si="3">(F9*0.06)</f>
        <v>13548.359999999999</v>
      </c>
      <c r="J9" s="12">
        <v>0</v>
      </c>
      <c r="K9" s="16">
        <f t="shared" si="1"/>
        <v>212257.64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8">
        <v>223740</v>
      </c>
      <c r="G10" s="14">
        <v>0</v>
      </c>
      <c r="H10" s="15">
        <v>0</v>
      </c>
      <c r="I10" s="15">
        <f t="shared" si="3"/>
        <v>13424.4</v>
      </c>
      <c r="J10" s="12">
        <v>0</v>
      </c>
      <c r="K10" s="16">
        <f t="shared" si="1"/>
        <v>210315.6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235000</v>
      </c>
      <c r="G11" s="14">
        <v>0</v>
      </c>
      <c r="H11" s="15">
        <v>0</v>
      </c>
      <c r="I11" s="15">
        <f t="shared" si="2"/>
        <v>14100</v>
      </c>
      <c r="J11" s="12">
        <v>10500</v>
      </c>
      <c r="K11" s="16">
        <f t="shared" si="1"/>
        <v>210400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18">
        <v>203200</v>
      </c>
      <c r="G13" s="14">
        <v>0</v>
      </c>
      <c r="H13" s="15">
        <v>0</v>
      </c>
      <c r="I13" s="15">
        <f t="shared" si="2"/>
        <v>12192</v>
      </c>
      <c r="J13" s="12">
        <v>0</v>
      </c>
      <c r="K13" s="16">
        <f t="shared" si="1"/>
        <v>191008</v>
      </c>
    </row>
    <row r="14" spans="1:11" x14ac:dyDescent="0.3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4">
        <f>SUM(K4:K13)</f>
        <v>1914560.7800000003</v>
      </c>
    </row>
    <row r="15" spans="1:11" x14ac:dyDescent="0.35">
      <c r="D15" s="27"/>
      <c r="E15" t="s">
        <v>36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18" sqref="E18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70" t="s">
        <v>0</v>
      </c>
      <c r="C1" s="72" t="s">
        <v>1</v>
      </c>
      <c r="D1" s="25" t="s">
        <v>2</v>
      </c>
      <c r="E1" s="26" t="s">
        <v>3</v>
      </c>
      <c r="F1" s="70" t="s">
        <v>37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:I5" si="0">(F4*0.06)+(G4*0.06)</f>
        <v>15600</v>
      </c>
      <c r="J4" s="12">
        <v>0</v>
      </c>
      <c r="K4" s="16">
        <f>+F4+G4-H4-J4-I4</f>
        <v>244400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42114</v>
      </c>
      <c r="E5" s="12" t="s">
        <v>17</v>
      </c>
      <c r="F5" s="22">
        <v>0</v>
      </c>
      <c r="G5" s="14">
        <v>0</v>
      </c>
      <c r="H5" s="15">
        <v>0</v>
      </c>
      <c r="I5" s="15">
        <f t="shared" si="0"/>
        <v>0</v>
      </c>
      <c r="J5" s="12">
        <v>0</v>
      </c>
      <c r="K5" s="16">
        <f t="shared" ref="K5:K13" si="1">+F5+G5-H5-J5-I5</f>
        <v>0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220191</v>
      </c>
      <c r="G6" s="14">
        <v>0</v>
      </c>
      <c r="H6" s="15">
        <v>0</v>
      </c>
      <c r="I6" s="15">
        <f>(F6*0.06)+(G6*0.06)</f>
        <v>13211.46</v>
      </c>
      <c r="J6" s="12">
        <v>0</v>
      </c>
      <c r="K6" s="16">
        <f t="shared" si="1"/>
        <v>206979.54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30">
        <v>43168</v>
      </c>
      <c r="E8" s="12" t="s">
        <v>39</v>
      </c>
      <c r="F8" s="18">
        <v>260000</v>
      </c>
      <c r="G8" s="14">
        <v>0</v>
      </c>
      <c r="H8" s="15">
        <f>F8*0.4</f>
        <v>104000</v>
      </c>
      <c r="I8" s="15">
        <v>0</v>
      </c>
      <c r="J8" s="12">
        <v>0</v>
      </c>
      <c r="K8" s="16">
        <f t="shared" si="1"/>
        <v>156000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225806</v>
      </c>
      <c r="G9" s="14">
        <v>0</v>
      </c>
      <c r="H9" s="15">
        <v>0</v>
      </c>
      <c r="I9" s="15">
        <f t="shared" ref="I9:I10" si="3">(F9*0.06)</f>
        <v>13548.359999999999</v>
      </c>
      <c r="J9" s="12">
        <v>0</v>
      </c>
      <c r="K9" s="16">
        <f t="shared" si="1"/>
        <v>212257.64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8">
        <v>223740</v>
      </c>
      <c r="G10" s="14">
        <v>0</v>
      </c>
      <c r="H10" s="15">
        <v>0</v>
      </c>
      <c r="I10" s="15">
        <f t="shared" si="3"/>
        <v>13424.4</v>
      </c>
      <c r="J10" s="12">
        <v>0</v>
      </c>
      <c r="K10" s="16">
        <f t="shared" si="1"/>
        <v>210315.6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235000</v>
      </c>
      <c r="G11" s="14">
        <v>0</v>
      </c>
      <c r="H11" s="15">
        <v>0</v>
      </c>
      <c r="I11" s="15">
        <f t="shared" si="2"/>
        <v>14100</v>
      </c>
      <c r="J11" s="12">
        <v>0</v>
      </c>
      <c r="K11" s="16">
        <f t="shared" si="1"/>
        <v>220900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18">
        <v>203200</v>
      </c>
      <c r="G13" s="14">
        <v>0</v>
      </c>
      <c r="H13" s="15">
        <v>0</v>
      </c>
      <c r="I13" s="15">
        <f t="shared" si="2"/>
        <v>12192</v>
      </c>
      <c r="J13" s="12">
        <v>0</v>
      </c>
      <c r="K13" s="16">
        <f t="shared" si="1"/>
        <v>191008</v>
      </c>
    </row>
    <row r="14" spans="1:11" x14ac:dyDescent="0.3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4">
        <f>SUM(K4:K13)</f>
        <v>1879242.78</v>
      </c>
    </row>
    <row r="15" spans="1:11" x14ac:dyDescent="0.35">
      <c r="D15" s="31"/>
      <c r="E15" t="s">
        <v>40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70" t="s">
        <v>0</v>
      </c>
      <c r="C1" s="72" t="s">
        <v>1</v>
      </c>
      <c r="D1" s="28" t="s">
        <v>2</v>
      </c>
      <c r="E1" s="29" t="s">
        <v>3</v>
      </c>
      <c r="F1" s="70" t="s">
        <v>41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:I5" si="0">(F4*0.06)+(G4*0.06)</f>
        <v>15600</v>
      </c>
      <c r="J4" s="12">
        <v>0</v>
      </c>
      <c r="K4" s="16">
        <f>+F4+G4-H4-J4-I4</f>
        <v>244400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42114</v>
      </c>
      <c r="E5" s="12" t="s">
        <v>17</v>
      </c>
      <c r="F5" s="22">
        <v>225586</v>
      </c>
      <c r="G5" s="14">
        <v>225586</v>
      </c>
      <c r="H5" s="15">
        <v>0</v>
      </c>
      <c r="I5" s="15">
        <f t="shared" si="0"/>
        <v>27070.32</v>
      </c>
      <c r="J5" s="12">
        <v>0</v>
      </c>
      <c r="K5" s="16">
        <f t="shared" ref="K5:K13" si="1">+F5+G5-H5-J5-I5</f>
        <v>424101.68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3">
        <v>220191</v>
      </c>
      <c r="G6" s="14">
        <v>0</v>
      </c>
      <c r="H6" s="15">
        <v>0</v>
      </c>
      <c r="I6" s="15">
        <f>(F6*0.06)+(G6*0.06)</f>
        <v>13211.46</v>
      </c>
      <c r="J6" s="12">
        <v>0</v>
      </c>
      <c r="K6" s="16">
        <f t="shared" si="1"/>
        <v>206979.54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30">
        <v>43168</v>
      </c>
      <c r="E8" s="12" t="s">
        <v>39</v>
      </c>
      <c r="F8" s="18">
        <v>260000</v>
      </c>
      <c r="G8" s="14">
        <v>0</v>
      </c>
      <c r="H8" s="15">
        <v>0</v>
      </c>
      <c r="I8" s="15">
        <f t="shared" si="2"/>
        <v>15600</v>
      </c>
      <c r="J8" s="12">
        <v>13000</v>
      </c>
      <c r="K8" s="16">
        <f t="shared" si="1"/>
        <v>231400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3">
        <v>225806</v>
      </c>
      <c r="G9" s="14">
        <v>0</v>
      </c>
      <c r="H9" s="15">
        <v>0</v>
      </c>
      <c r="I9" s="15">
        <f t="shared" ref="I9:I10" si="3">(F9*0.06)</f>
        <v>13548.359999999999</v>
      </c>
      <c r="J9" s="12">
        <v>0</v>
      </c>
      <c r="K9" s="16">
        <f t="shared" si="1"/>
        <v>212257.64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3">
        <v>223740</v>
      </c>
      <c r="G10" s="14">
        <v>0</v>
      </c>
      <c r="H10" s="15">
        <v>0</v>
      </c>
      <c r="I10" s="15">
        <f t="shared" si="3"/>
        <v>13424.4</v>
      </c>
      <c r="J10" s="12">
        <v>0</v>
      </c>
      <c r="K10" s="16">
        <f t="shared" si="1"/>
        <v>210315.6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32">
        <v>0</v>
      </c>
      <c r="G11" s="14">
        <v>0</v>
      </c>
      <c r="H11" s="15">
        <v>0</v>
      </c>
      <c r="I11" s="15">
        <f t="shared" si="2"/>
        <v>0</v>
      </c>
      <c r="J11" s="12">
        <v>10500</v>
      </c>
      <c r="K11" s="16">
        <f t="shared" si="1"/>
        <v>-10500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3">
        <v>230000</v>
      </c>
      <c r="G12" s="14">
        <v>0</v>
      </c>
      <c r="H12" s="15">
        <v>0</v>
      </c>
      <c r="I12" s="15">
        <f t="shared" si="2"/>
        <v>13800</v>
      </c>
      <c r="J12" s="12">
        <v>4280</v>
      </c>
      <c r="K12" s="16">
        <f t="shared" si="1"/>
        <v>211920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13">
        <v>203200</v>
      </c>
      <c r="G13" s="14">
        <v>0</v>
      </c>
      <c r="H13" s="15">
        <v>0</v>
      </c>
      <c r="I13" s="15">
        <f t="shared" si="2"/>
        <v>12192</v>
      </c>
      <c r="J13" s="12">
        <v>0</v>
      </c>
      <c r="K13" s="16">
        <f t="shared" si="1"/>
        <v>191008</v>
      </c>
    </row>
    <row r="14" spans="1:11" x14ac:dyDescent="0.3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4">
        <f>SUM(K4:K13)</f>
        <v>2143064.46</v>
      </c>
    </row>
    <row r="15" spans="1:11" x14ac:dyDescent="0.35">
      <c r="D15" s="33"/>
      <c r="E15" t="s">
        <v>8</v>
      </c>
    </row>
    <row r="16" spans="1:11" x14ac:dyDescent="0.35">
      <c r="D16" s="34"/>
      <c r="E16" t="s">
        <v>42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  <col min="6" max="6" width="11.453125" style="23"/>
  </cols>
  <sheetData>
    <row r="1" spans="1:11" x14ac:dyDescent="0.35">
      <c r="A1" s="1"/>
      <c r="B1" s="70" t="s">
        <v>0</v>
      </c>
      <c r="C1" s="72" t="s">
        <v>1</v>
      </c>
      <c r="D1" s="35" t="s">
        <v>2</v>
      </c>
      <c r="E1" s="36" t="s">
        <v>3</v>
      </c>
      <c r="F1" s="70" t="s">
        <v>43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:I5" si="0">(F4*0.06)+(G4*0.06)</f>
        <v>15600</v>
      </c>
      <c r="J4" s="12">
        <v>0</v>
      </c>
      <c r="K4" s="16">
        <f>+F4+G4-H4-J4-I4</f>
        <v>244400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42114</v>
      </c>
      <c r="E5" s="12" t="s">
        <v>17</v>
      </c>
      <c r="F5" s="22">
        <v>0</v>
      </c>
      <c r="G5" s="14">
        <v>0</v>
      </c>
      <c r="H5" s="15">
        <v>0</v>
      </c>
      <c r="I5" s="15">
        <f t="shared" si="0"/>
        <v>0</v>
      </c>
      <c r="J5" s="12">
        <v>0</v>
      </c>
      <c r="K5" s="16">
        <f t="shared" ref="K5:K13" si="1">+F5+G5-H5-J5-I5</f>
        <v>0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220191</v>
      </c>
      <c r="G6" s="14">
        <v>0</v>
      </c>
      <c r="H6" s="15">
        <v>0</v>
      </c>
      <c r="I6" s="15">
        <f>(F6*0.06)+(G6*0.06)</f>
        <v>13211.46</v>
      </c>
      <c r="J6" s="12">
        <v>0</v>
      </c>
      <c r="K6" s="16">
        <f t="shared" si="1"/>
        <v>206979.54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30">
        <v>43168</v>
      </c>
      <c r="E8" s="12" t="s">
        <v>39</v>
      </c>
      <c r="F8" s="18">
        <v>260000</v>
      </c>
      <c r="G8" s="14">
        <v>0</v>
      </c>
      <c r="H8" s="15">
        <v>0</v>
      </c>
      <c r="I8" s="15">
        <f t="shared" si="2"/>
        <v>15600</v>
      </c>
      <c r="J8" s="39">
        <v>12000</v>
      </c>
      <c r="K8" s="16">
        <f t="shared" si="1"/>
        <v>232400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225806</v>
      </c>
      <c r="G9" s="14">
        <v>0</v>
      </c>
      <c r="H9" s="15">
        <v>0</v>
      </c>
      <c r="I9" s="15">
        <f t="shared" ref="I9:I10" si="3">(F9*0.06)</f>
        <v>13548.359999999999</v>
      </c>
      <c r="J9" s="12">
        <v>0</v>
      </c>
      <c r="K9" s="16">
        <f t="shared" si="1"/>
        <v>212257.64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8">
        <v>0</v>
      </c>
      <c r="G10" s="14">
        <v>0</v>
      </c>
      <c r="H10" s="15">
        <v>0</v>
      </c>
      <c r="I10" s="15">
        <f t="shared" si="3"/>
        <v>0</v>
      </c>
      <c r="J10" s="12">
        <v>0</v>
      </c>
      <c r="K10" s="16">
        <f t="shared" si="1"/>
        <v>0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0</v>
      </c>
      <c r="G11" s="14">
        <v>235000</v>
      </c>
      <c r="H11" s="15">
        <v>0</v>
      </c>
      <c r="I11" s="15">
        <f t="shared" si="2"/>
        <v>14100</v>
      </c>
      <c r="J11" s="12">
        <v>0</v>
      </c>
      <c r="K11" s="16">
        <f t="shared" si="1"/>
        <v>220900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18">
        <v>203200</v>
      </c>
      <c r="G13" s="14">
        <v>0</v>
      </c>
      <c r="H13" s="15">
        <v>0</v>
      </c>
      <c r="I13" s="15">
        <f t="shared" si="2"/>
        <v>12192</v>
      </c>
      <c r="J13" s="12">
        <v>0</v>
      </c>
      <c r="K13" s="16">
        <f t="shared" si="1"/>
        <v>191008</v>
      </c>
    </row>
    <row r="14" spans="1:11" x14ac:dyDescent="0.35">
      <c r="A14" s="23"/>
      <c r="B14" s="23"/>
      <c r="C14" s="23"/>
      <c r="D14" s="23"/>
      <c r="E14" s="23"/>
      <c r="G14" s="23"/>
      <c r="H14" s="23"/>
      <c r="I14" s="23"/>
      <c r="J14" s="23"/>
      <c r="K14" s="24">
        <f>SUM(K4:K13)</f>
        <v>1745327.1800000002</v>
      </c>
    </row>
    <row r="15" spans="1:11" x14ac:dyDescent="0.35">
      <c r="D15" s="27"/>
      <c r="E15" t="s">
        <v>44</v>
      </c>
    </row>
    <row r="16" spans="1:11" x14ac:dyDescent="0.35">
      <c r="D16" s="33"/>
      <c r="E16" t="s">
        <v>45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I4" sqref="I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70" t="s">
        <v>0</v>
      </c>
      <c r="C1" s="72" t="s">
        <v>1</v>
      </c>
      <c r="D1" s="37" t="s">
        <v>2</v>
      </c>
      <c r="E1" s="38" t="s">
        <v>3</v>
      </c>
      <c r="F1" s="70" t="s">
        <v>46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" si="0">(F4*0.06)+(G4*0.06)</f>
        <v>15600</v>
      </c>
      <c r="J4" s="12">
        <v>0</v>
      </c>
      <c r="K4" s="16">
        <f>+F4+G4-H4-J4-I4</f>
        <v>244400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43252</v>
      </c>
      <c r="E5" s="12" t="s">
        <v>47</v>
      </c>
      <c r="F5" s="18">
        <v>265000</v>
      </c>
      <c r="G5" s="14">
        <v>0</v>
      </c>
      <c r="H5" s="15">
        <v>0</v>
      </c>
      <c r="I5" s="15">
        <v>0</v>
      </c>
      <c r="J5" s="40">
        <v>13000</v>
      </c>
      <c r="K5" s="16">
        <f t="shared" ref="K5:K13" si="1">+F5+G5-H5-J5-I5</f>
        <v>252000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220191</v>
      </c>
      <c r="G6" s="14">
        <v>0</v>
      </c>
      <c r="H6" s="15">
        <v>0</v>
      </c>
      <c r="I6" s="15">
        <f>(F6*0.06)+(G6*0.06)</f>
        <v>13211.46</v>
      </c>
      <c r="J6" s="12">
        <v>0</v>
      </c>
      <c r="K6" s="16">
        <f t="shared" si="1"/>
        <v>206979.54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30">
        <v>43168</v>
      </c>
      <c r="E8" s="12" t="s">
        <v>39</v>
      </c>
      <c r="F8" s="18">
        <v>260000</v>
      </c>
      <c r="G8" s="14">
        <v>0</v>
      </c>
      <c r="H8" s="15">
        <v>0</v>
      </c>
      <c r="I8" s="15">
        <f t="shared" si="2"/>
        <v>15600</v>
      </c>
      <c r="J8" s="12">
        <v>0</v>
      </c>
      <c r="K8" s="16">
        <f t="shared" si="1"/>
        <v>244400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225806</v>
      </c>
      <c r="G9" s="14">
        <v>0</v>
      </c>
      <c r="H9" s="15">
        <v>0</v>
      </c>
      <c r="I9" s="15">
        <f t="shared" ref="I9:I10" si="3">(F9*0.06)</f>
        <v>13548.359999999999</v>
      </c>
      <c r="J9" s="12">
        <v>0</v>
      </c>
      <c r="K9" s="16">
        <f t="shared" si="1"/>
        <v>212257.64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32">
        <v>0</v>
      </c>
      <c r="G10" s="14">
        <v>0</v>
      </c>
      <c r="H10" s="15">
        <v>0</v>
      </c>
      <c r="I10" s="15">
        <f t="shared" si="3"/>
        <v>0</v>
      </c>
      <c r="J10" s="12">
        <v>0</v>
      </c>
      <c r="K10" s="16">
        <f t="shared" si="1"/>
        <v>0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0</v>
      </c>
      <c r="G11" s="14">
        <v>235000</v>
      </c>
      <c r="H11" s="15">
        <v>0</v>
      </c>
      <c r="I11" s="15">
        <f t="shared" si="2"/>
        <v>14100</v>
      </c>
      <c r="J11" s="12">
        <v>0</v>
      </c>
      <c r="K11" s="16">
        <f t="shared" si="1"/>
        <v>220900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32">
        <v>0</v>
      </c>
      <c r="G13" s="14">
        <v>0</v>
      </c>
      <c r="H13" s="15">
        <v>0</v>
      </c>
      <c r="I13" s="15">
        <f t="shared" si="2"/>
        <v>0</v>
      </c>
      <c r="J13" s="12">
        <v>0</v>
      </c>
      <c r="K13" s="16">
        <f t="shared" si="1"/>
        <v>0</v>
      </c>
    </row>
    <row r="14" spans="1:11" x14ac:dyDescent="0.3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4">
        <f>SUM(K4:K13)</f>
        <v>1818319.1800000002</v>
      </c>
    </row>
    <row r="16" spans="1:11" x14ac:dyDescent="0.35">
      <c r="D16" s="27"/>
      <c r="E16" t="s">
        <v>48</v>
      </c>
    </row>
    <row r="17" spans="4:5" x14ac:dyDescent="0.35">
      <c r="D17" s="33"/>
      <c r="E17" t="s">
        <v>49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K1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4" max="4" width="12" bestFit="1" customWidth="1"/>
    <col min="5" max="5" width="38.26953125" bestFit="1" customWidth="1"/>
  </cols>
  <sheetData>
    <row r="1" spans="1:11" x14ac:dyDescent="0.35">
      <c r="A1" s="1"/>
      <c r="B1" s="70" t="s">
        <v>0</v>
      </c>
      <c r="C1" s="72" t="s">
        <v>1</v>
      </c>
      <c r="D1" s="41" t="s">
        <v>2</v>
      </c>
      <c r="E1" s="42" t="s">
        <v>3</v>
      </c>
      <c r="F1" s="70" t="s">
        <v>50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:I5" si="0">(F4*0.06)+(G4*0.06)</f>
        <v>15600</v>
      </c>
      <c r="J4" s="12">
        <v>0</v>
      </c>
      <c r="K4" s="16">
        <f>+F4+G4-H4-J4-I4</f>
        <v>244400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43252</v>
      </c>
      <c r="E5" s="12" t="s">
        <v>47</v>
      </c>
      <c r="F5" s="18">
        <v>265000</v>
      </c>
      <c r="G5" s="14">
        <v>0</v>
      </c>
      <c r="H5" s="15">
        <v>0</v>
      </c>
      <c r="I5" s="15">
        <f t="shared" si="0"/>
        <v>15900</v>
      </c>
      <c r="J5" s="40">
        <f>D20</f>
        <v>57502</v>
      </c>
      <c r="K5" s="16">
        <f t="shared" ref="K5:K13" si="1">+F5+G5-H5-J5-I5</f>
        <v>191598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220191</v>
      </c>
      <c r="G6" s="14">
        <v>0</v>
      </c>
      <c r="H6" s="15">
        <v>0</v>
      </c>
      <c r="I6" s="15">
        <f>(F6*0.06)+(G6*0.06)</f>
        <v>13211.46</v>
      </c>
      <c r="J6" s="12">
        <v>0</v>
      </c>
      <c r="K6" s="16">
        <f t="shared" si="1"/>
        <v>206979.54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30">
        <v>43168</v>
      </c>
      <c r="E8" s="12" t="s">
        <v>39</v>
      </c>
      <c r="F8" s="18">
        <v>260000</v>
      </c>
      <c r="G8" s="14">
        <v>0</v>
      </c>
      <c r="H8" s="15">
        <v>0</v>
      </c>
      <c r="I8" s="15">
        <f t="shared" si="2"/>
        <v>15600</v>
      </c>
      <c r="J8" s="12">
        <v>0</v>
      </c>
      <c r="K8" s="16">
        <f t="shared" si="1"/>
        <v>244400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225806</v>
      </c>
      <c r="G9" s="14">
        <v>0</v>
      </c>
      <c r="H9" s="15">
        <v>0</v>
      </c>
      <c r="I9" s="15">
        <f t="shared" ref="I9" si="3">(F9*0.06)</f>
        <v>13548.359999999999</v>
      </c>
      <c r="J9" s="12">
        <v>0</v>
      </c>
      <c r="K9" s="16">
        <f t="shared" si="1"/>
        <v>212257.64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8">
        <v>223740</v>
      </c>
      <c r="G10" s="45">
        <f>F10*2</f>
        <v>447480</v>
      </c>
      <c r="H10" s="15">
        <v>0</v>
      </c>
      <c r="I10" s="15">
        <f t="shared" si="2"/>
        <v>40273.199999999997</v>
      </c>
      <c r="J10" s="12">
        <v>0</v>
      </c>
      <c r="K10" s="16">
        <f t="shared" si="1"/>
        <v>630946.80000000005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235000</v>
      </c>
      <c r="G11" s="50">
        <v>235000</v>
      </c>
      <c r="H11" s="15">
        <v>0</v>
      </c>
      <c r="I11" s="15">
        <f t="shared" si="2"/>
        <v>28200</v>
      </c>
      <c r="J11" s="12">
        <v>0</v>
      </c>
      <c r="K11" s="16">
        <f t="shared" si="1"/>
        <v>441800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18">
        <v>203200</v>
      </c>
      <c r="G13" s="52">
        <v>203200</v>
      </c>
      <c r="H13" s="15">
        <v>0</v>
      </c>
      <c r="I13" s="15">
        <f t="shared" si="2"/>
        <v>24384</v>
      </c>
      <c r="J13" s="12">
        <v>0</v>
      </c>
      <c r="K13" s="16">
        <f t="shared" si="1"/>
        <v>382016</v>
      </c>
    </row>
    <row r="14" spans="1:11" x14ac:dyDescent="0.35">
      <c r="K14" s="54">
        <f>SUM(K4:K13)</f>
        <v>2991779.9800000004</v>
      </c>
    </row>
    <row r="16" spans="1:11" x14ac:dyDescent="0.35">
      <c r="D16" s="46">
        <v>39876</v>
      </c>
      <c r="E16" t="s">
        <v>51</v>
      </c>
    </row>
    <row r="17" spans="4:5" x14ac:dyDescent="0.35">
      <c r="D17" s="55">
        <v>12000</v>
      </c>
      <c r="E17" t="s">
        <v>55</v>
      </c>
    </row>
    <row r="18" spans="4:5" x14ac:dyDescent="0.35">
      <c r="D18" s="47">
        <v>1876</v>
      </c>
      <c r="E18" t="s">
        <v>52</v>
      </c>
    </row>
    <row r="19" spans="4:5" x14ac:dyDescent="0.35">
      <c r="D19" s="48">
        <v>3750</v>
      </c>
      <c r="E19" t="s">
        <v>53</v>
      </c>
    </row>
    <row r="20" spans="4:5" x14ac:dyDescent="0.35">
      <c r="D20" s="49">
        <f>SUM(D16:D19)</f>
        <v>57502</v>
      </c>
    </row>
    <row r="22" spans="4:5" x14ac:dyDescent="0.35">
      <c r="D22" s="31"/>
      <c r="E22" t="s">
        <v>54</v>
      </c>
    </row>
    <row r="23" spans="4:5" x14ac:dyDescent="0.35">
      <c r="D23" s="51"/>
      <c r="E23" t="s">
        <v>54</v>
      </c>
    </row>
    <row r="24" spans="4:5" x14ac:dyDescent="0.35">
      <c r="D24" s="53"/>
      <c r="E24" t="s">
        <v>54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K1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4" max="4" width="10.1796875" bestFit="1" customWidth="1"/>
    <col min="5" max="5" width="38.26953125" bestFit="1" customWidth="1"/>
  </cols>
  <sheetData>
    <row r="1" spans="1:11" x14ac:dyDescent="0.35">
      <c r="A1" s="1"/>
      <c r="B1" s="70" t="s">
        <v>0</v>
      </c>
      <c r="C1" s="72" t="s">
        <v>1</v>
      </c>
      <c r="D1" s="43" t="s">
        <v>2</v>
      </c>
      <c r="E1" s="44" t="s">
        <v>3</v>
      </c>
      <c r="F1" s="70" t="s">
        <v>56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:I5" si="0">(F4*0.06)+(G4*0.06)</f>
        <v>15600</v>
      </c>
      <c r="J4" s="58">
        <v>30000</v>
      </c>
      <c r="K4" s="16">
        <f>+F4+G4-H4-J4-I4</f>
        <v>214400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43252</v>
      </c>
      <c r="E5" s="12" t="s">
        <v>47</v>
      </c>
      <c r="F5" s="18">
        <v>265000</v>
      </c>
      <c r="G5" s="14">
        <v>0</v>
      </c>
      <c r="H5" s="15">
        <v>0</v>
      </c>
      <c r="I5" s="15">
        <f t="shared" si="0"/>
        <v>15900</v>
      </c>
      <c r="J5" s="12">
        <v>0</v>
      </c>
      <c r="K5" s="16">
        <f t="shared" ref="K5:K13" si="1">+F5+G5-H5-J5-I5</f>
        <v>249100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3">
        <v>260000</v>
      </c>
      <c r="G6" s="14">
        <v>0</v>
      </c>
      <c r="H6" s="15">
        <v>0</v>
      </c>
      <c r="I6" s="15">
        <f>(F6*0.06)+(G6*0.06)</f>
        <v>15600</v>
      </c>
      <c r="J6" s="12">
        <v>0</v>
      </c>
      <c r="K6" s="16">
        <f t="shared" si="1"/>
        <v>244400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11">
        <v>43168</v>
      </c>
      <c r="E8" s="12" t="s">
        <v>39</v>
      </c>
      <c r="F8" s="18">
        <v>260000</v>
      </c>
      <c r="G8" s="14">
        <v>0</v>
      </c>
      <c r="H8" s="15">
        <v>0</v>
      </c>
      <c r="I8" s="15">
        <f t="shared" si="2"/>
        <v>15600</v>
      </c>
      <c r="J8" s="12">
        <v>0</v>
      </c>
      <c r="K8" s="16">
        <f t="shared" si="1"/>
        <v>244400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3">
        <v>260000</v>
      </c>
      <c r="G9" s="14">
        <v>0</v>
      </c>
      <c r="H9" s="15">
        <v>0</v>
      </c>
      <c r="I9" s="15">
        <f t="shared" ref="I9" si="3">(F9*0.06)</f>
        <v>15600</v>
      </c>
      <c r="J9" s="12">
        <v>0</v>
      </c>
      <c r="K9" s="16">
        <f t="shared" si="1"/>
        <v>244400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8">
        <v>223740</v>
      </c>
      <c r="G10" s="14">
        <v>0</v>
      </c>
      <c r="H10" s="15">
        <v>0</v>
      </c>
      <c r="I10" s="15">
        <f t="shared" si="2"/>
        <v>13424.4</v>
      </c>
      <c r="J10" s="12">
        <v>0</v>
      </c>
      <c r="K10" s="16">
        <f t="shared" si="1"/>
        <v>210315.6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235000</v>
      </c>
      <c r="G11" s="14">
        <v>0</v>
      </c>
      <c r="H11" s="15">
        <v>0</v>
      </c>
      <c r="I11" s="15">
        <f t="shared" si="2"/>
        <v>14100</v>
      </c>
      <c r="J11" s="12">
        <v>0</v>
      </c>
      <c r="K11" s="16">
        <f t="shared" si="1"/>
        <v>220900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18">
        <v>203200</v>
      </c>
      <c r="G13" s="14">
        <v>0</v>
      </c>
      <c r="H13" s="15">
        <v>0</v>
      </c>
      <c r="I13" s="15">
        <f t="shared" si="2"/>
        <v>12192</v>
      </c>
      <c r="J13" s="12">
        <v>0</v>
      </c>
      <c r="K13" s="16">
        <f t="shared" si="1"/>
        <v>191008</v>
      </c>
    </row>
    <row r="14" spans="1:11" x14ac:dyDescent="0.35">
      <c r="K14" s="54">
        <f>SUM(K4:K13)</f>
        <v>2256305.6</v>
      </c>
    </row>
    <row r="16" spans="1:11" x14ac:dyDescent="0.35">
      <c r="D16" s="31"/>
      <c r="E16" t="s">
        <v>57</v>
      </c>
    </row>
    <row r="17" spans="4:5" x14ac:dyDescent="0.35">
      <c r="D17" s="34"/>
      <c r="E17" t="s">
        <v>58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  <col min="6" max="6" width="11.453125" style="23"/>
  </cols>
  <sheetData>
    <row r="1" spans="1:11" x14ac:dyDescent="0.35">
      <c r="A1" s="1"/>
      <c r="B1" s="70" t="s">
        <v>0</v>
      </c>
      <c r="C1" s="72" t="s">
        <v>1</v>
      </c>
      <c r="D1" s="56" t="s">
        <v>2</v>
      </c>
      <c r="E1" s="57" t="s">
        <v>3</v>
      </c>
      <c r="F1" s="70" t="s">
        <v>59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:I5" si="0">(F4*0.06)+(G4*0.06)</f>
        <v>15600</v>
      </c>
      <c r="J4" s="12">
        <v>0</v>
      </c>
      <c r="K4" s="16">
        <f>+F4+G4-H4-J4-I4</f>
        <v>244400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43252</v>
      </c>
      <c r="E5" s="12" t="s">
        <v>47</v>
      </c>
      <c r="F5" s="18">
        <v>265000</v>
      </c>
      <c r="G5" s="14">
        <v>0</v>
      </c>
      <c r="H5" s="15">
        <v>0</v>
      </c>
      <c r="I5" s="15">
        <f t="shared" si="0"/>
        <v>15900</v>
      </c>
      <c r="J5" s="12">
        <v>35000</v>
      </c>
      <c r="K5" s="16">
        <f t="shared" ref="K5:K13" si="1">+F5+G5-H5-J5-I5</f>
        <v>214100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260000</v>
      </c>
      <c r="G6" s="14">
        <v>0</v>
      </c>
      <c r="H6" s="15">
        <v>0</v>
      </c>
      <c r="I6" s="15">
        <f>(F6*0.06)+(G6*0.06)</f>
        <v>15600</v>
      </c>
      <c r="J6" s="12">
        <v>0</v>
      </c>
      <c r="K6" s="16">
        <f t="shared" si="1"/>
        <v>244400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11">
        <v>43168</v>
      </c>
      <c r="E8" s="12" t="s">
        <v>39</v>
      </c>
      <c r="F8" s="18">
        <v>260000</v>
      </c>
      <c r="G8" s="14">
        <v>0</v>
      </c>
      <c r="H8" s="15">
        <v>0</v>
      </c>
      <c r="I8" s="15">
        <f t="shared" si="2"/>
        <v>15600</v>
      </c>
      <c r="J8" s="12">
        <v>0</v>
      </c>
      <c r="K8" s="16">
        <f t="shared" si="1"/>
        <v>244400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260000</v>
      </c>
      <c r="G9" s="14">
        <v>0</v>
      </c>
      <c r="H9" s="15">
        <v>0</v>
      </c>
      <c r="I9" s="15">
        <f t="shared" ref="I9" si="3">(F9*0.06)</f>
        <v>15600</v>
      </c>
      <c r="J9" s="12">
        <v>0</v>
      </c>
      <c r="K9" s="16">
        <f t="shared" si="1"/>
        <v>244400</v>
      </c>
    </row>
    <row r="10" spans="1:11" x14ac:dyDescent="0.35">
      <c r="A10" s="9">
        <v>7</v>
      </c>
      <c r="B10" s="59" t="s">
        <v>13</v>
      </c>
      <c r="C10" s="60" t="s">
        <v>26</v>
      </c>
      <c r="D10" s="61">
        <v>40268</v>
      </c>
      <c r="E10" s="62" t="s">
        <v>27</v>
      </c>
      <c r="F10" s="13">
        <v>223740</v>
      </c>
      <c r="G10" s="14">
        <v>0</v>
      </c>
      <c r="H10" s="15">
        <v>0</v>
      </c>
      <c r="I10" s="15">
        <f t="shared" si="2"/>
        <v>13424.4</v>
      </c>
      <c r="J10" s="12">
        <v>0</v>
      </c>
      <c r="K10" s="16">
        <f t="shared" si="1"/>
        <v>210315.6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235000</v>
      </c>
      <c r="G11" s="14">
        <v>0</v>
      </c>
      <c r="H11" s="15">
        <v>0</v>
      </c>
      <c r="I11" s="15">
        <f t="shared" si="2"/>
        <v>14100</v>
      </c>
      <c r="J11" s="12">
        <v>0</v>
      </c>
      <c r="K11" s="16">
        <f t="shared" si="1"/>
        <v>220900</v>
      </c>
    </row>
    <row r="12" spans="1:11" x14ac:dyDescent="0.35">
      <c r="A12" s="9">
        <v>9</v>
      </c>
      <c r="B12" s="59" t="s">
        <v>30</v>
      </c>
      <c r="C12" s="63">
        <v>1011</v>
      </c>
      <c r="D12" s="64">
        <v>42566</v>
      </c>
      <c r="E12" s="65" t="s">
        <v>31</v>
      </c>
      <c r="F12" s="13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59" t="s">
        <v>30</v>
      </c>
      <c r="C13" s="63">
        <v>411</v>
      </c>
      <c r="D13" s="64">
        <v>41064</v>
      </c>
      <c r="E13" s="65" t="s">
        <v>32</v>
      </c>
      <c r="F13" s="13">
        <v>203200</v>
      </c>
      <c r="G13" s="14">
        <v>0</v>
      </c>
      <c r="H13" s="15">
        <v>0</v>
      </c>
      <c r="I13" s="15">
        <f t="shared" si="2"/>
        <v>12192</v>
      </c>
      <c r="J13" s="12">
        <v>0</v>
      </c>
      <c r="K13" s="16">
        <f t="shared" si="1"/>
        <v>191008</v>
      </c>
    </row>
    <row r="14" spans="1:11" x14ac:dyDescent="0.35">
      <c r="K14" s="54">
        <f>SUM(K4:K13)</f>
        <v>2251305.6</v>
      </c>
    </row>
    <row r="16" spans="1:11" x14ac:dyDescent="0.35">
      <c r="C16" s="34"/>
      <c r="D16" t="s">
        <v>60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4"/>
    </sheetView>
  </sheetViews>
  <sheetFormatPr baseColWidth="10" defaultColWidth="11.453125" defaultRowHeight="14.5" x14ac:dyDescent="0.35"/>
  <cols>
    <col min="1" max="1" width="3" style="23" bestFit="1" customWidth="1"/>
    <col min="2" max="2" width="22.81640625" style="23" bestFit="1" customWidth="1"/>
    <col min="3" max="4" width="11.453125" style="23"/>
    <col min="5" max="5" width="38.26953125" style="23" bestFit="1" customWidth="1"/>
    <col min="6" max="16384" width="11.453125" style="23"/>
  </cols>
  <sheetData>
    <row r="1" spans="1:11" x14ac:dyDescent="0.35">
      <c r="A1" s="1"/>
      <c r="B1" s="70" t="s">
        <v>0</v>
      </c>
      <c r="C1" s="72" t="s">
        <v>1</v>
      </c>
      <c r="D1" s="66" t="s">
        <v>2</v>
      </c>
      <c r="E1" s="67" t="s">
        <v>3</v>
      </c>
      <c r="F1" s="70" t="s">
        <v>61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:I5" si="0">(F4*0.06)+(G4*0.06)</f>
        <v>15600</v>
      </c>
      <c r="J4" s="12">
        <v>0</v>
      </c>
      <c r="K4" s="16">
        <f>+F4+G4-H4-J4-I4</f>
        <v>244400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43252</v>
      </c>
      <c r="E5" s="12" t="s">
        <v>47</v>
      </c>
      <c r="F5" s="18">
        <v>265000</v>
      </c>
      <c r="G5" s="14">
        <v>0</v>
      </c>
      <c r="H5" s="15">
        <v>0</v>
      </c>
      <c r="I5" s="15">
        <f t="shared" si="0"/>
        <v>15900</v>
      </c>
      <c r="J5" s="12">
        <v>35000</v>
      </c>
      <c r="K5" s="16">
        <f t="shared" ref="K5:K13" si="1">+F5+G5-H5-J5-I5</f>
        <v>214100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260000</v>
      </c>
      <c r="G6" s="14">
        <v>0</v>
      </c>
      <c r="H6" s="15">
        <v>0</v>
      </c>
      <c r="I6" s="15">
        <f>(F6*0.06)+(G6*0.06)</f>
        <v>15600</v>
      </c>
      <c r="J6" s="12">
        <v>0</v>
      </c>
      <c r="K6" s="16">
        <f t="shared" si="1"/>
        <v>244400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11">
        <v>43168</v>
      </c>
      <c r="E8" s="12" t="s">
        <v>39</v>
      </c>
      <c r="F8" s="18">
        <v>260000</v>
      </c>
      <c r="G8" s="14">
        <v>0</v>
      </c>
      <c r="H8" s="15">
        <v>0</v>
      </c>
      <c r="I8" s="15">
        <f t="shared" si="2"/>
        <v>15600</v>
      </c>
      <c r="J8" s="12">
        <v>0</v>
      </c>
      <c r="K8" s="16">
        <f t="shared" si="1"/>
        <v>244400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260000</v>
      </c>
      <c r="G9" s="14">
        <v>0</v>
      </c>
      <c r="H9" s="15">
        <v>0</v>
      </c>
      <c r="I9" s="15">
        <f t="shared" ref="I9" si="3">(F9*0.06)</f>
        <v>15600</v>
      </c>
      <c r="J9" s="12">
        <v>0</v>
      </c>
      <c r="K9" s="16">
        <f t="shared" si="1"/>
        <v>244400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8">
        <v>223740</v>
      </c>
      <c r="G10" s="14">
        <v>0</v>
      </c>
      <c r="H10" s="15">
        <v>0</v>
      </c>
      <c r="I10" s="15">
        <f t="shared" si="2"/>
        <v>13424.4</v>
      </c>
      <c r="J10" s="12">
        <v>0</v>
      </c>
      <c r="K10" s="16">
        <f t="shared" si="1"/>
        <v>210315.6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235000</v>
      </c>
      <c r="G11" s="14">
        <v>0</v>
      </c>
      <c r="H11" s="15">
        <v>0</v>
      </c>
      <c r="I11" s="15">
        <f t="shared" si="2"/>
        <v>14100</v>
      </c>
      <c r="J11" s="12">
        <v>0</v>
      </c>
      <c r="K11" s="16">
        <f t="shared" si="1"/>
        <v>220900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19">
        <v>411</v>
      </c>
      <c r="D13" s="20">
        <v>41064</v>
      </c>
      <c r="E13" s="21" t="s">
        <v>32</v>
      </c>
      <c r="F13" s="22">
        <v>0</v>
      </c>
      <c r="G13" s="14">
        <v>0</v>
      </c>
      <c r="H13" s="15">
        <v>0</v>
      </c>
      <c r="I13" s="15">
        <f t="shared" si="2"/>
        <v>0</v>
      </c>
      <c r="J13" s="12">
        <v>0</v>
      </c>
      <c r="K13" s="16">
        <f t="shared" si="1"/>
        <v>0</v>
      </c>
    </row>
    <row r="14" spans="1:11" x14ac:dyDescent="0.35">
      <c r="K14" s="24">
        <f>SUM(K4:K13)</f>
        <v>2060297.6</v>
      </c>
    </row>
    <row r="16" spans="1:11" x14ac:dyDescent="0.35">
      <c r="C16" s="27"/>
      <c r="D16" s="23" t="s">
        <v>62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7" sqref="F17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70" t="s">
        <v>0</v>
      </c>
      <c r="C1" s="72" t="s">
        <v>1</v>
      </c>
      <c r="D1" s="68" t="s">
        <v>2</v>
      </c>
      <c r="E1" s="69" t="s">
        <v>3</v>
      </c>
      <c r="F1" s="70" t="s">
        <v>63</v>
      </c>
      <c r="G1" s="72"/>
      <c r="H1" s="72"/>
      <c r="I1" s="72"/>
      <c r="J1" s="72"/>
      <c r="K1" s="74"/>
    </row>
    <row r="2" spans="1:11" x14ac:dyDescent="0.35">
      <c r="A2" s="1"/>
      <c r="B2" s="71"/>
      <c r="C2" s="73"/>
      <c r="D2" s="5" t="s">
        <v>4</v>
      </c>
      <c r="E2" s="6" t="s">
        <v>5</v>
      </c>
      <c r="F2" s="75"/>
      <c r="G2" s="76"/>
      <c r="H2" s="76"/>
      <c r="I2" s="76"/>
      <c r="J2" s="76"/>
      <c r="K2" s="77"/>
    </row>
    <row r="3" spans="1:11" x14ac:dyDescent="0.35">
      <c r="A3" s="1"/>
      <c r="B3" s="71"/>
      <c r="C3" s="73"/>
      <c r="D3" s="7" t="s">
        <v>6</v>
      </c>
      <c r="E3" s="6"/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spans="1:11" x14ac:dyDescent="0.35">
      <c r="A4" s="9">
        <v>1</v>
      </c>
      <c r="B4" s="10" t="s">
        <v>13</v>
      </c>
      <c r="C4" s="10" t="s">
        <v>14</v>
      </c>
      <c r="D4" s="11">
        <v>42948</v>
      </c>
      <c r="E4" s="12" t="s">
        <v>38</v>
      </c>
      <c r="F4" s="18">
        <v>260000</v>
      </c>
      <c r="G4" s="14">
        <v>0</v>
      </c>
      <c r="H4" s="15">
        <v>0</v>
      </c>
      <c r="I4" s="15">
        <f t="shared" ref="I4:I5" si="0">(F4*0.06)+(G4*0.06)</f>
        <v>15600</v>
      </c>
      <c r="J4" s="12">
        <v>0</v>
      </c>
      <c r="K4" s="16">
        <f>+F4+G4-H4-J4-I4</f>
        <v>244400</v>
      </c>
    </row>
    <row r="5" spans="1:11" x14ac:dyDescent="0.35">
      <c r="A5" s="9">
        <v>2</v>
      </c>
      <c r="B5" s="10" t="s">
        <v>13</v>
      </c>
      <c r="C5" s="17" t="s">
        <v>16</v>
      </c>
      <c r="D5" s="11">
        <v>43252</v>
      </c>
      <c r="E5" s="12" t="s">
        <v>47</v>
      </c>
      <c r="F5" s="18">
        <v>265000</v>
      </c>
      <c r="G5" s="14">
        <v>0</v>
      </c>
      <c r="H5" s="15">
        <v>0</v>
      </c>
      <c r="I5" s="15">
        <f t="shared" si="0"/>
        <v>15900</v>
      </c>
      <c r="J5" s="12">
        <v>0</v>
      </c>
      <c r="K5" s="16">
        <f t="shared" ref="K5:K13" si="1">+F5+G5-H5-J5-I5</f>
        <v>249100</v>
      </c>
    </row>
    <row r="6" spans="1:11" x14ac:dyDescent="0.35">
      <c r="A6" s="9">
        <v>3</v>
      </c>
      <c r="B6" s="10" t="s">
        <v>13</v>
      </c>
      <c r="C6" s="17" t="s">
        <v>18</v>
      </c>
      <c r="D6" s="11">
        <v>42248</v>
      </c>
      <c r="E6" s="12" t="s">
        <v>19</v>
      </c>
      <c r="F6" s="18">
        <v>260000</v>
      </c>
      <c r="G6" s="14">
        <v>0</v>
      </c>
      <c r="H6" s="15">
        <v>0</v>
      </c>
      <c r="I6" s="15">
        <f>(F6*0.06)+(G6*0.06)</f>
        <v>15600</v>
      </c>
      <c r="J6" s="12">
        <v>0</v>
      </c>
      <c r="K6" s="16">
        <f t="shared" si="1"/>
        <v>244400</v>
      </c>
    </row>
    <row r="7" spans="1:11" x14ac:dyDescent="0.35">
      <c r="A7" s="9">
        <v>4</v>
      </c>
      <c r="B7" s="10" t="s">
        <v>13</v>
      </c>
      <c r="C7" s="17" t="s">
        <v>20</v>
      </c>
      <c r="D7" s="11">
        <v>42703</v>
      </c>
      <c r="E7" s="12" t="s">
        <v>21</v>
      </c>
      <c r="F7" s="18">
        <v>235300</v>
      </c>
      <c r="G7" s="14">
        <v>0</v>
      </c>
      <c r="H7" s="15">
        <v>0</v>
      </c>
      <c r="I7" s="15">
        <f t="shared" ref="I7:I13" si="2">(F7*0.06)+(G7*0.06)</f>
        <v>14118</v>
      </c>
      <c r="J7" s="12">
        <v>0</v>
      </c>
      <c r="K7" s="16">
        <f t="shared" si="1"/>
        <v>221182</v>
      </c>
    </row>
    <row r="8" spans="1:11" x14ac:dyDescent="0.35">
      <c r="A8" s="9">
        <v>5</v>
      </c>
      <c r="B8" s="10" t="s">
        <v>13</v>
      </c>
      <c r="C8" s="17" t="s">
        <v>22</v>
      </c>
      <c r="D8" s="11">
        <v>43168</v>
      </c>
      <c r="E8" s="12" t="s">
        <v>39</v>
      </c>
      <c r="F8" s="18">
        <v>260000</v>
      </c>
      <c r="G8" s="14">
        <v>0</v>
      </c>
      <c r="H8" s="15">
        <v>0</v>
      </c>
      <c r="I8" s="15">
        <f t="shared" si="2"/>
        <v>15600</v>
      </c>
      <c r="J8" s="12">
        <v>0</v>
      </c>
      <c r="K8" s="16">
        <f t="shared" si="1"/>
        <v>244400</v>
      </c>
    </row>
    <row r="9" spans="1:11" x14ac:dyDescent="0.35">
      <c r="A9" s="9">
        <v>6</v>
      </c>
      <c r="B9" s="10" t="s">
        <v>13</v>
      </c>
      <c r="C9" s="17" t="s">
        <v>24</v>
      </c>
      <c r="D9" s="11">
        <v>42034</v>
      </c>
      <c r="E9" s="12" t="s">
        <v>25</v>
      </c>
      <c r="F9" s="18">
        <v>260000</v>
      </c>
      <c r="G9" s="14">
        <v>0</v>
      </c>
      <c r="H9" s="15">
        <v>0</v>
      </c>
      <c r="I9" s="15">
        <f t="shared" ref="I9" si="3">(F9*0.06)</f>
        <v>15600</v>
      </c>
      <c r="J9" s="12">
        <v>0</v>
      </c>
      <c r="K9" s="16">
        <f t="shared" si="1"/>
        <v>244400</v>
      </c>
    </row>
    <row r="10" spans="1:11" x14ac:dyDescent="0.35">
      <c r="A10" s="9">
        <v>7</v>
      </c>
      <c r="B10" s="10" t="s">
        <v>13</v>
      </c>
      <c r="C10" s="17" t="s">
        <v>26</v>
      </c>
      <c r="D10" s="11">
        <v>40268</v>
      </c>
      <c r="E10" s="12" t="s">
        <v>27</v>
      </c>
      <c r="F10" s="18">
        <v>223740</v>
      </c>
      <c r="G10" s="14">
        <v>0</v>
      </c>
      <c r="H10" s="15">
        <v>0</v>
      </c>
      <c r="I10" s="15">
        <f t="shared" si="2"/>
        <v>13424.4</v>
      </c>
      <c r="J10" s="12">
        <v>0</v>
      </c>
      <c r="K10" s="16">
        <f t="shared" si="1"/>
        <v>210315.6</v>
      </c>
    </row>
    <row r="11" spans="1:11" x14ac:dyDescent="0.35">
      <c r="A11" s="9">
        <v>8</v>
      </c>
      <c r="B11" s="17" t="s">
        <v>28</v>
      </c>
      <c r="C11" s="17">
        <v>1706</v>
      </c>
      <c r="D11" s="11">
        <v>42991</v>
      </c>
      <c r="E11" s="12" t="s">
        <v>29</v>
      </c>
      <c r="F11" s="18">
        <v>235000</v>
      </c>
      <c r="G11" s="14">
        <v>0</v>
      </c>
      <c r="H11" s="15">
        <v>0</v>
      </c>
      <c r="I11" s="15">
        <f t="shared" si="2"/>
        <v>14100</v>
      </c>
      <c r="J11" s="12">
        <v>28000</v>
      </c>
      <c r="K11" s="16">
        <f t="shared" si="1"/>
        <v>192900</v>
      </c>
    </row>
    <row r="12" spans="1:11" x14ac:dyDescent="0.35">
      <c r="A12" s="9">
        <v>9</v>
      </c>
      <c r="B12" s="10" t="s">
        <v>30</v>
      </c>
      <c r="C12" s="19">
        <v>1011</v>
      </c>
      <c r="D12" s="20">
        <v>42566</v>
      </c>
      <c r="E12" s="21" t="s">
        <v>31</v>
      </c>
      <c r="F12" s="18">
        <v>230000</v>
      </c>
      <c r="G12" s="14">
        <v>0</v>
      </c>
      <c r="H12" s="15">
        <v>0</v>
      </c>
      <c r="I12" s="15">
        <f t="shared" si="2"/>
        <v>13800</v>
      </c>
      <c r="J12" s="12">
        <v>0</v>
      </c>
      <c r="K12" s="16">
        <f t="shared" si="1"/>
        <v>216200</v>
      </c>
    </row>
    <row r="13" spans="1:11" x14ac:dyDescent="0.35">
      <c r="A13" s="9">
        <v>10</v>
      </c>
      <c r="B13" s="10" t="s">
        <v>30</v>
      </c>
      <c r="C13" s="78">
        <v>411</v>
      </c>
      <c r="D13" s="20">
        <v>41064</v>
      </c>
      <c r="E13" s="21" t="s">
        <v>32</v>
      </c>
      <c r="F13" s="18">
        <v>203200</v>
      </c>
      <c r="G13" s="14">
        <v>203200</v>
      </c>
      <c r="H13" s="15">
        <v>0</v>
      </c>
      <c r="I13" s="15">
        <f t="shared" si="2"/>
        <v>24384</v>
      </c>
      <c r="J13" s="12">
        <v>0</v>
      </c>
      <c r="K13" s="16">
        <f t="shared" si="1"/>
        <v>382016</v>
      </c>
    </row>
    <row r="14" spans="1:11" x14ac:dyDescent="0.3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4">
        <f>SUM(K4:K13)</f>
        <v>2449313.6</v>
      </c>
    </row>
    <row r="16" spans="1:11" x14ac:dyDescent="0.35">
      <c r="C16" s="79"/>
      <c r="D16" t="s">
        <v>64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2018-01-09T23:53:02Z</dcterms:created>
  <dcterms:modified xsi:type="dcterms:W3CDTF">2018-11-29T23:37:57Z</dcterms:modified>
</cp:coreProperties>
</file>