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JOE SANTIBAÑEZ\"/>
    </mc:Choice>
  </mc:AlternateContent>
  <bookViews>
    <workbookView xWindow="240" yWindow="50" windowWidth="19440" windowHeight="8000" firstSheet="7" activeTab="11"/>
  </bookViews>
  <sheets>
    <sheet name="Enero 2019" sheetId="24" r:id="rId1"/>
    <sheet name="Febrero 2019" sheetId="25" r:id="rId2"/>
    <sheet name="Marzo 2019" sheetId="26" r:id="rId3"/>
    <sheet name="Abril 2019" sheetId="27" r:id="rId4"/>
    <sheet name="Mayo  2019" sheetId="28" r:id="rId5"/>
    <sheet name="Junio 2019" sheetId="29" r:id="rId6"/>
    <sheet name="Julio 2019" sheetId="30" r:id="rId7"/>
    <sheet name="Agosto 2019" sheetId="31" r:id="rId8"/>
    <sheet name="Septiembre 2019" sheetId="33" r:id="rId9"/>
    <sheet name="Octubre 2019" sheetId="34" r:id="rId10"/>
    <sheet name="Noviembre 2019" sheetId="35" r:id="rId11"/>
    <sheet name="Diciembre 2019" sheetId="36" r:id="rId12"/>
  </sheets>
  <calcPr calcId="152511"/>
</workbook>
</file>

<file path=xl/calcChain.xml><?xml version="1.0" encoding="utf-8"?>
<calcChain xmlns="http://schemas.openxmlformats.org/spreadsheetml/2006/main">
  <c r="G22" i="36" l="1"/>
  <c r="G27" i="36" s="1"/>
  <c r="G21" i="36"/>
  <c r="G20" i="36"/>
  <c r="G19" i="36"/>
  <c r="G16" i="36"/>
  <c r="G26" i="36" s="1"/>
  <c r="G28" i="36" s="1"/>
  <c r="G21" i="35" l="1"/>
  <c r="G20" i="35"/>
  <c r="G19" i="35"/>
  <c r="G22" i="35" s="1"/>
  <c r="G27" i="35" s="1"/>
  <c r="G16" i="35"/>
  <c r="G26" i="35" s="1"/>
  <c r="G28" i="35" l="1"/>
  <c r="G19" i="34"/>
  <c r="L33" i="27" l="1"/>
  <c r="K33" i="27"/>
  <c r="J33" i="27"/>
  <c r="L34" i="27" s="1"/>
  <c r="I33" i="27"/>
  <c r="H53" i="26" l="1"/>
  <c r="D49" i="26"/>
  <c r="J40" i="26" s="1"/>
  <c r="K40" i="26"/>
  <c r="I40" i="26"/>
  <c r="H40" i="26"/>
  <c r="L40" i="26" l="1"/>
  <c r="L41" i="26" s="1"/>
  <c r="G21" i="34"/>
  <c r="G20" i="34"/>
  <c r="G16" i="34"/>
  <c r="G30" i="34" s="1"/>
  <c r="G26" i="34" l="1"/>
  <c r="G31" i="34" s="1"/>
  <c r="G32" i="34" s="1"/>
  <c r="G23" i="33"/>
  <c r="G22" i="33"/>
  <c r="G21" i="33"/>
  <c r="G20" i="33"/>
  <c r="G16" i="33"/>
  <c r="G27" i="33" s="1"/>
  <c r="G28" i="33" l="1"/>
  <c r="G29" i="33"/>
  <c r="G21" i="31"/>
  <c r="G20" i="31"/>
  <c r="G19" i="31"/>
  <c r="G16" i="31"/>
  <c r="G26" i="31" s="1"/>
  <c r="G22" i="31" l="1"/>
  <c r="G27" i="31" s="1"/>
  <c r="G28" i="31" s="1"/>
  <c r="G22" i="30"/>
  <c r="G27" i="30" s="1"/>
  <c r="G21" i="30"/>
  <c r="G20" i="30"/>
  <c r="G19" i="30"/>
  <c r="G16" i="30"/>
  <c r="G26" i="30" s="1"/>
  <c r="G28" i="30" s="1"/>
  <c r="G22" i="29" l="1"/>
  <c r="G27" i="29" s="1"/>
  <c r="G21" i="29"/>
  <c r="G20" i="29"/>
  <c r="G19" i="29"/>
  <c r="G16" i="29"/>
  <c r="G26" i="29" s="1"/>
  <c r="G28" i="29" s="1"/>
  <c r="G21" i="28" l="1"/>
  <c r="G16" i="28"/>
  <c r="G26" i="28" s="1"/>
  <c r="G20" i="28"/>
  <c r="G19" i="28"/>
  <c r="G22" i="28" l="1"/>
  <c r="G27" i="28" s="1"/>
  <c r="G28" i="28" s="1"/>
  <c r="G19" i="27"/>
  <c r="G18" i="27"/>
  <c r="G15" i="27"/>
  <c r="G25" i="27" s="1"/>
  <c r="G21" i="27" l="1"/>
  <c r="G26" i="27" s="1"/>
  <c r="G27" i="27" s="1"/>
  <c r="G25" i="26"/>
  <c r="G27" i="26" s="1"/>
  <c r="G32" i="26" s="1"/>
  <c r="G24" i="26"/>
  <c r="G15" i="26"/>
  <c r="G31" i="26" s="1"/>
  <c r="G33" i="26" l="1"/>
  <c r="G21" i="25"/>
  <c r="G26" i="25" s="1"/>
  <c r="G19" i="25"/>
  <c r="G18" i="25"/>
  <c r="G15" i="25"/>
  <c r="G25" i="25" s="1"/>
  <c r="G27" i="25" l="1"/>
  <c r="G19" i="24"/>
  <c r="G21" i="24" s="1"/>
  <c r="G26" i="24" s="1"/>
  <c r="G18" i="24"/>
  <c r="G15" i="24"/>
  <c r="G25" i="24" s="1"/>
  <c r="G27" i="24" l="1"/>
</calcChain>
</file>

<file path=xl/comments1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2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</commentList>
</comments>
</file>

<file path=xl/comments3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</commentList>
</comments>
</file>

<file path=xl/comments4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</commentList>
</comments>
</file>

<file path=xl/comments5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</commentList>
</comments>
</file>

<file path=xl/comments6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</commentList>
</comments>
</file>

<file path=xl/comments7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</commentList>
</comments>
</file>

<file path=xl/comments8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Arrendatarios Albert Escobar y Migledys Mora, desde el 27-05-2019.</t>
        </r>
      </text>
    </comment>
  </commentList>
</comments>
</file>

<file path=xl/comments9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Luis Rafael Zamora Romero, desde el 15-02-2019</t>
        </r>
      </text>
    </comment>
  </commentList>
</comments>
</file>

<file path=xl/comments10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Luis Rafael Zamora Romero, desde el 15-02-2019</t>
        </r>
      </text>
    </comment>
  </commentList>
</comments>
</file>

<file path=xl/comments11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Albert Escobar Gil</t>
        </r>
      </text>
    </comment>
  </commentList>
</comments>
</file>

<file path=xl/comments12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Marco Luquez, desde el 01 de agosto de 2019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 xml:space="preserve">Arrendado el 15-02-2019 a  Luis Rafael Zamora Romero 
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Arrendatario Albert Escobar Gil</t>
        </r>
      </text>
    </comment>
  </commentList>
</comments>
</file>

<file path=xl/sharedStrings.xml><?xml version="1.0" encoding="utf-8"?>
<sst xmlns="http://schemas.openxmlformats.org/spreadsheetml/2006/main" count="518" uniqueCount="76">
  <si>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</si>
  <si>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</si>
  <si>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</si>
  <si>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</si>
  <si>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</si>
  <si>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</si>
  <si>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</si>
  <si>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</si>
  <si>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</si>
  <si>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</si>
  <si>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</si>
  <si>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</si>
  <si>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</si>
  <si>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</si>
  <si>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</si>
  <si>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</si>
  <si>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Joe Santibañez</t>
  </si>
  <si>
    <t>: 17.338.595-1</t>
  </si>
  <si>
    <t>: Banco Santander, Cta: 64195883</t>
  </si>
  <si>
    <t>jsantibanezg@gmail.com</t>
  </si>
  <si>
    <t>Arriendo Alvarez de Toledo 845, Depto 1711</t>
  </si>
  <si>
    <t>Arriendo Alvarez de Toledo 845, Depto 1811</t>
  </si>
  <si>
    <t>Administracón depto 1711</t>
  </si>
  <si>
    <t>Administracón depto 1811</t>
  </si>
  <si>
    <t>Santiago, 11 de enero de 2019</t>
  </si>
  <si>
    <t>Santiago, 11 febrero de 2019</t>
  </si>
  <si>
    <t>Buscando arrendatario nuevo</t>
  </si>
  <si>
    <t>Marco Araneda dejó depto a fin de mes</t>
  </si>
  <si>
    <t>Santiago, 12 marzo de 2019</t>
  </si>
  <si>
    <t>Arriendo Alvarez de Toledo 845, Depto 202</t>
  </si>
  <si>
    <t>Administracón depto 202</t>
  </si>
  <si>
    <t>En arriendo</t>
  </si>
  <si>
    <t>transferido a Joe</t>
  </si>
  <si>
    <t>Santiago, 10 junio de 2019</t>
  </si>
  <si>
    <t>Santiago, 10 julio de 2019</t>
  </si>
  <si>
    <t>Santiago, 10 agosto de 2019</t>
  </si>
  <si>
    <t>Santiago, 10 septiembre de 2019</t>
  </si>
  <si>
    <t>Busqueda arrendatario depto 1711</t>
  </si>
  <si>
    <t>Notaria 1711</t>
  </si>
  <si>
    <t>Santiago, 10 octubre de 2019</t>
  </si>
  <si>
    <t>Proyecto</t>
  </si>
  <si>
    <t>Depto</t>
  </si>
  <si>
    <t>Fecha</t>
  </si>
  <si>
    <t xml:space="preserve">Nombre </t>
  </si>
  <si>
    <t>Marzo</t>
  </si>
  <si>
    <t>inicio</t>
  </si>
  <si>
    <t>Arrendatario</t>
  </si>
  <si>
    <t>arriendo</t>
  </si>
  <si>
    <t>Arriendo</t>
  </si>
  <si>
    <t>Febrero</t>
  </si>
  <si>
    <t>Comisión</t>
  </si>
  <si>
    <t>Administración</t>
  </si>
  <si>
    <t>Gastos</t>
  </si>
  <si>
    <t>Otros Gastos</t>
  </si>
  <si>
    <t>Alvarez de Toledo 845</t>
  </si>
  <si>
    <t>Luis Rafael Zamora Romero</t>
  </si>
  <si>
    <t>GASTOS</t>
  </si>
  <si>
    <t>GARANTIA</t>
  </si>
  <si>
    <t>Notaría</t>
  </si>
  <si>
    <t>Gasto Comun Enero</t>
  </si>
  <si>
    <t>Gas</t>
  </si>
  <si>
    <t>Gasto Común Atrasado</t>
  </si>
  <si>
    <t>Enel</t>
  </si>
  <si>
    <t>Agua</t>
  </si>
  <si>
    <t>Pintura y arreglos</t>
  </si>
  <si>
    <t>Retiro de enceres</t>
  </si>
  <si>
    <t>Aseo</t>
  </si>
  <si>
    <t xml:space="preserve"> </t>
  </si>
  <si>
    <t>Abril</t>
  </si>
  <si>
    <t>Atrasado</t>
  </si>
  <si>
    <t>Gasto comun julio depto 1711</t>
  </si>
  <si>
    <t>Mantención calefont 1711</t>
  </si>
  <si>
    <t>Calefont 1711 boleta 2, 20 de junio 2019</t>
  </si>
  <si>
    <t>Calefont 1711 boleta 1, 11 de junio 2019</t>
  </si>
  <si>
    <t>Santiago, 06 noviembre de 2019</t>
  </si>
  <si>
    <t>Santiago, 05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</si>
</sst>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  <numFmt numFmtId="167" formatCode="dd/mm/yyyy;@"/>
    <numFmt numFmtId="168" formatCode="_(&quot;$&quot;* #,##0_);_(&quot;$&quot;* \(#,##0\);_(&quot;$&quot;* &quot;-&quot;??_);_(@_)"/>
    <numFmt numFmtId="169" formatCode="[$$-340A]\ 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2" fontId="1" fillId="0" borderId="0" applyFont="0" applyFill="0" applyBorder="0" applyAlignment="0" applyProtection="0"/>
    <xf numFmtId="0" fontId="11" fillId="0" borderId="0">
      <alignment vertical="center"/>
    </xf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3" fontId="2" fillId="0" borderId="1" xfId="1" applyNumberFormat="1" applyFont="1" applyFill="1" applyBorder="1" applyAlignment="1">
      <alignment vertical="center"/>
    </xf>
    <xf numFmtId="166" fontId="0" fillId="0" borderId="0" xfId="0" applyNumberFormat="1"/>
    <xf numFmtId="42" fontId="0" fillId="0" borderId="0" xfId="4" applyFont="1" applyFill="1"/>
    <xf numFmtId="0" fontId="0" fillId="0" borderId="0" xfId="0" applyFill="1"/>
    <xf numFmtId="0" fontId="10" fillId="0" borderId="4" xfId="0" applyFont="1" applyFill="1" applyBorder="1" applyAlignment="1">
      <alignment horizontal="center" vertical="center"/>
    </xf>
    <xf numFmtId="166" fontId="10" fillId="0" borderId="5" xfId="2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166" fontId="10" fillId="0" borderId="9" xfId="2" applyNumberFormat="1" applyFont="1" applyFill="1" applyBorder="1"/>
    <xf numFmtId="9" fontId="10" fillId="0" borderId="8" xfId="0" applyNumberFormat="1" applyFont="1" applyFill="1" applyBorder="1" applyAlignment="1">
      <alignment horizontal="center" vertical="center"/>
    </xf>
    <xf numFmtId="166" fontId="10" fillId="0" borderId="9" xfId="2" applyNumberFormat="1" applyFont="1" applyFill="1" applyBorder="1" applyAlignment="1"/>
    <xf numFmtId="0" fontId="10" fillId="0" borderId="7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1" fillId="0" borderId="15" xfId="5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center" vertical="center"/>
    </xf>
    <xf numFmtId="167" fontId="12" fillId="0" borderId="16" xfId="0" applyNumberFormat="1" applyFont="1" applyFill="1" applyBorder="1" applyAlignment="1">
      <alignment horizontal="center"/>
    </xf>
    <xf numFmtId="166" fontId="12" fillId="0" borderId="16" xfId="2" applyNumberFormat="1" applyFont="1" applyFill="1" applyBorder="1" applyAlignment="1">
      <alignment horizontal="center"/>
    </xf>
    <xf numFmtId="168" fontId="13" fillId="0" borderId="16" xfId="2" applyNumberFormat="1" applyFont="1" applyFill="1" applyBorder="1" applyAlignment="1">
      <alignment horizontal="center"/>
    </xf>
    <xf numFmtId="166" fontId="13" fillId="0" borderId="16" xfId="2" applyNumberFormat="1" applyFont="1" applyFill="1" applyBorder="1" applyAlignment="1">
      <alignment horizontal="center"/>
    </xf>
    <xf numFmtId="169" fontId="12" fillId="0" borderId="16" xfId="0" applyNumberFormat="1" applyFont="1" applyFill="1" applyBorder="1" applyAlignment="1">
      <alignment horizontal="center"/>
    </xf>
    <xf numFmtId="169" fontId="10" fillId="0" borderId="17" xfId="0" applyNumberFormat="1" applyFont="1" applyFill="1" applyBorder="1" applyAlignment="1">
      <alignment horizontal="center"/>
    </xf>
    <xf numFmtId="169" fontId="0" fillId="0" borderId="0" xfId="0" applyNumberFormat="1"/>
    <xf numFmtId="166" fontId="0" fillId="0" borderId="0" xfId="2" applyNumberFormat="1" applyFont="1" applyBorder="1"/>
    <xf numFmtId="166" fontId="0" fillId="0" borderId="0" xfId="2" applyNumberFormat="1" applyFont="1"/>
    <xf numFmtId="166" fontId="9" fillId="0" borderId="0" xfId="2" applyNumberFormat="1" applyFont="1"/>
    <xf numFmtId="166" fontId="0" fillId="0" borderId="18" xfId="2" applyNumberFormat="1" applyFont="1" applyBorder="1"/>
    <xf numFmtId="166" fontId="9" fillId="0" borderId="18" xfId="2" applyNumberFormat="1" applyFont="1" applyBorder="1"/>
    <xf numFmtId="0" fontId="6" fillId="3" borderId="0" xfId="0" applyFont="1" applyFill="1"/>
    <xf numFmtId="0" fontId="5" fillId="3" borderId="0" xfId="0" applyFont="1" applyFill="1"/>
    <xf numFmtId="0" fontId="10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</cellXfs>
  <cellStyles count="6">
    <cellStyle name="Hipervínculo" xfId="3" builtinId="8"/>
    <cellStyle name="Millares" xfId="1" builtinId="3"/>
    <cellStyle name="Moneda" xfId="2" builtinId="4"/>
    <cellStyle name="Moneda [0]" xfId="4" builtinId="7"/>
    <cellStyle name="Normal" xfId="0" builtinId="0"/>
    <cellStyle name="Normal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27"/>
  <sheetViews>
    <sheetView topLeftCell="A10" workbookViewId="0">
      <selection activeCell="L16" sqref="L16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24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16</v>
      </c>
      <c r="E3" s="4"/>
      <c r="F3" s="2"/>
      <c r="G3" s="3"/>
    </row>
    <row r="4" spans="2:8" x14ac:dyDescent="0.35">
      <c r="B4" s="4" t="s">
        <v>2</v>
      </c>
      <c r="C4" s="4"/>
      <c r="D4" s="4" t="s">
        <v>17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18</v>
      </c>
      <c r="E7" s="4"/>
      <c r="F7" s="2"/>
      <c r="G7" s="3"/>
    </row>
    <row r="8" spans="2:8" x14ac:dyDescent="0.35">
      <c r="B8" s="4" t="s">
        <v>7</v>
      </c>
      <c r="C8" s="1"/>
      <c r="D8" s="5" t="s">
        <v>19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8" ht="15" thickBot="1" x14ac:dyDescent="0.4">
      <c r="B14" s="8" t="s">
        <v>21</v>
      </c>
      <c r="C14" s="9"/>
      <c r="D14" s="9"/>
      <c r="E14" s="9"/>
      <c r="F14" s="7" t="s">
        <v>9</v>
      </c>
      <c r="G14" s="3">
        <v>0</v>
      </c>
      <c r="H14" t="s">
        <v>27</v>
      </c>
    </row>
    <row r="15" spans="2:8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250000</v>
      </c>
    </row>
    <row r="16" spans="2:8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22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23</v>
      </c>
      <c r="D19" s="1"/>
      <c r="E19" s="1"/>
      <c r="F19" s="10" t="s">
        <v>9</v>
      </c>
      <c r="G19" s="3">
        <f>G14*7%</f>
        <v>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17500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250000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17500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232500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27"/>
  <sheetViews>
    <sheetView topLeftCell="A10" workbookViewId="0">
      <selection activeCell="J29" sqref="J29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25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16</v>
      </c>
      <c r="E3" s="4"/>
      <c r="F3" s="2"/>
      <c r="G3" s="3"/>
    </row>
    <row r="4" spans="2:8" x14ac:dyDescent="0.35">
      <c r="B4" s="4" t="s">
        <v>2</v>
      </c>
      <c r="C4" s="4"/>
      <c r="D4" s="4" t="s">
        <v>17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18</v>
      </c>
      <c r="E7" s="4"/>
      <c r="F7" s="2"/>
      <c r="G7" s="3"/>
    </row>
    <row r="8" spans="2:8" x14ac:dyDescent="0.35">
      <c r="B8" s="4" t="s">
        <v>7</v>
      </c>
      <c r="C8" s="1"/>
      <c r="D8" s="5" t="s">
        <v>19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8" ht="15" thickBot="1" x14ac:dyDescent="0.4">
      <c r="B14" s="8" t="s">
        <v>21</v>
      </c>
      <c r="C14" s="9"/>
      <c r="D14" s="9"/>
      <c r="E14" s="9"/>
      <c r="F14" s="7" t="s">
        <v>9</v>
      </c>
      <c r="G14" s="3">
        <v>0</v>
      </c>
      <c r="H14" t="s">
        <v>26</v>
      </c>
    </row>
    <row r="15" spans="2:8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250000</v>
      </c>
    </row>
    <row r="16" spans="2:8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22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23</v>
      </c>
      <c r="D19" s="1"/>
      <c r="E19" s="1"/>
      <c r="F19" s="10" t="s">
        <v>9</v>
      </c>
      <c r="G19" s="3">
        <f>G14*7%</f>
        <v>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17500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250000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17500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232500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53"/>
  <sheetViews>
    <sheetView workbookViewId="0">
      <selection activeCell="M52" sqref="M52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28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250000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/>
      <c r="D18" s="1"/>
      <c r="E18" s="1"/>
      <c r="F18" s="2"/>
      <c r="G18" s="3"/>
    </row>
    <row r="19" spans="2:7" x14ac:dyDescent="0.35">
      <c r="B19" s="4"/>
      <c r="C19" s="1"/>
      <c r="D19" s="1"/>
      <c r="E19" s="1"/>
      <c r="F19" s="2"/>
      <c r="G19" s="3"/>
    </row>
    <row r="20" spans="2:7" x14ac:dyDescent="0.35">
      <c r="B20" s="4"/>
      <c r="C20" s="1"/>
      <c r="D20" s="1"/>
      <c r="E20" s="1"/>
      <c r="F20" s="2"/>
      <c r="G20" s="3"/>
    </row>
    <row r="21" spans="2:7" x14ac:dyDescent="0.35">
      <c r="B21" s="4"/>
      <c r="C21" s="1"/>
      <c r="D21" s="1"/>
      <c r="E21" s="1"/>
      <c r="F21" s="2"/>
      <c r="G21" s="3"/>
    </row>
    <row r="22" spans="2:7" x14ac:dyDescent="0.35">
      <c r="B22" s="4"/>
      <c r="C22" s="1"/>
      <c r="D22" s="1"/>
      <c r="E22" s="1"/>
      <c r="F22" s="2"/>
      <c r="G22" s="3"/>
    </row>
    <row r="23" spans="2:7" x14ac:dyDescent="0.35">
      <c r="B23" s="4"/>
      <c r="C23" s="1"/>
      <c r="D23" s="1"/>
      <c r="E23" s="1"/>
      <c r="F23" s="2"/>
      <c r="G23" s="3"/>
    </row>
    <row r="24" spans="2:7" x14ac:dyDescent="0.35">
      <c r="B24" s="4"/>
      <c r="C24" s="1" t="s">
        <v>22</v>
      </c>
      <c r="D24" s="1"/>
      <c r="E24" s="1"/>
      <c r="F24" s="10" t="s">
        <v>9</v>
      </c>
      <c r="G24" s="3">
        <f>G13*7%</f>
        <v>17500</v>
      </c>
    </row>
    <row r="25" spans="2:7" x14ac:dyDescent="0.35">
      <c r="B25" s="4"/>
      <c r="C25" s="1" t="s">
        <v>23</v>
      </c>
      <c r="D25" s="1"/>
      <c r="E25" s="1"/>
      <c r="F25" s="10" t="s">
        <v>9</v>
      </c>
      <c r="G25" s="3">
        <f>G14*7%</f>
        <v>0</v>
      </c>
    </row>
    <row r="26" spans="2:7" ht="14.5" customHeight="1" thickBot="1" x14ac:dyDescent="0.4">
      <c r="B26" s="4"/>
      <c r="C26" s="17"/>
      <c r="D26" s="17"/>
      <c r="E26" s="17"/>
      <c r="F26" s="10" t="s">
        <v>9</v>
      </c>
      <c r="G26" s="18"/>
    </row>
    <row r="27" spans="2:7" ht="15" thickBot="1" x14ac:dyDescent="0.4">
      <c r="B27" s="1" t="s">
        <v>10</v>
      </c>
      <c r="C27" s="1"/>
      <c r="D27" s="1"/>
      <c r="E27" s="1"/>
      <c r="F27" s="10" t="s">
        <v>9</v>
      </c>
      <c r="G27" s="15">
        <f>SUM(G24:G26)</f>
        <v>17500</v>
      </c>
    </row>
    <row r="28" spans="2:7" x14ac:dyDescent="0.35">
      <c r="B28" s="1"/>
      <c r="C28" s="1"/>
      <c r="D28" s="1"/>
      <c r="E28" s="1"/>
      <c r="F28" s="2"/>
      <c r="G28" s="3"/>
    </row>
    <row r="29" spans="2:7" x14ac:dyDescent="0.35">
      <c r="B29" s="4" t="s">
        <v>12</v>
      </c>
      <c r="C29" s="1"/>
      <c r="D29" s="1"/>
      <c r="E29" s="1"/>
      <c r="F29" s="2"/>
      <c r="G29" s="3"/>
    </row>
    <row r="30" spans="2:7" x14ac:dyDescent="0.35">
      <c r="B30" s="1"/>
      <c r="C30" s="1"/>
      <c r="D30" s="1"/>
      <c r="E30" s="1"/>
      <c r="F30" s="2"/>
      <c r="G30" s="3"/>
    </row>
    <row r="31" spans="2:7" x14ac:dyDescent="0.35">
      <c r="B31" s="1" t="s">
        <v>13</v>
      </c>
      <c r="C31" s="1"/>
      <c r="D31" s="1"/>
      <c r="E31" s="1"/>
      <c r="F31" s="2" t="s">
        <v>9</v>
      </c>
      <c r="G31" s="11">
        <f>G15</f>
        <v>250000</v>
      </c>
    </row>
    <row r="32" spans="2:7" ht="15" thickBot="1" x14ac:dyDescent="0.4">
      <c r="B32" s="12" t="s">
        <v>14</v>
      </c>
      <c r="C32" s="12"/>
      <c r="D32" s="12"/>
      <c r="E32" s="12"/>
      <c r="F32" s="13" t="s">
        <v>9</v>
      </c>
      <c r="G32" s="14">
        <f>G27</f>
        <v>17500</v>
      </c>
    </row>
    <row r="33" spans="2:12" ht="15" thickBot="1" x14ac:dyDescent="0.4">
      <c r="B33" s="1" t="s">
        <v>10</v>
      </c>
      <c r="C33" s="1"/>
      <c r="D33" s="1"/>
      <c r="E33" s="1"/>
      <c r="F33" s="2" t="s">
        <v>9</v>
      </c>
      <c r="G33" s="16">
        <f>G31-G32</f>
        <v>232500</v>
      </c>
    </row>
    <row r="36" spans="2:12" ht="15" thickBot="1" x14ac:dyDescent="0.4"/>
    <row r="37" spans="2:12" x14ac:dyDescent="0.35">
      <c r="B37" s="47" t="s">
        <v>40</v>
      </c>
      <c r="C37" s="49" t="s">
        <v>41</v>
      </c>
      <c r="D37" s="22" t="s">
        <v>42</v>
      </c>
      <c r="E37" s="23" t="s">
        <v>43</v>
      </c>
      <c r="F37" s="47" t="s">
        <v>44</v>
      </c>
      <c r="G37" s="49"/>
      <c r="H37" s="49"/>
      <c r="I37" s="49"/>
      <c r="J37" s="49"/>
      <c r="K37" s="51"/>
      <c r="L37" s="52"/>
    </row>
    <row r="38" spans="2:12" x14ac:dyDescent="0.35">
      <c r="B38" s="48"/>
      <c r="C38" s="50"/>
      <c r="D38" s="24" t="s">
        <v>45</v>
      </c>
      <c r="E38" s="25" t="s">
        <v>46</v>
      </c>
      <c r="F38" s="53"/>
      <c r="G38" s="54"/>
      <c r="H38" s="54"/>
      <c r="I38" s="54"/>
      <c r="J38" s="54"/>
      <c r="K38" s="55"/>
      <c r="L38" s="56"/>
    </row>
    <row r="39" spans="2:12" ht="15" thickBot="1" x14ac:dyDescent="0.4">
      <c r="B39" s="48"/>
      <c r="C39" s="50"/>
      <c r="D39" s="26" t="s">
        <v>47</v>
      </c>
      <c r="E39" s="27"/>
      <c r="F39" s="28" t="s">
        <v>48</v>
      </c>
      <c r="G39" s="24" t="s">
        <v>49</v>
      </c>
      <c r="H39" s="24" t="s">
        <v>50</v>
      </c>
      <c r="I39" s="24" t="s">
        <v>51</v>
      </c>
      <c r="J39" s="24" t="s">
        <v>52</v>
      </c>
      <c r="K39" s="29" t="s">
        <v>53</v>
      </c>
      <c r="L39" s="30" t="s">
        <v>10</v>
      </c>
    </row>
    <row r="40" spans="2:12" x14ac:dyDescent="0.35">
      <c r="B40" s="31" t="s">
        <v>54</v>
      </c>
      <c r="C40" s="32">
        <v>1811</v>
      </c>
      <c r="D40" s="33">
        <v>43511</v>
      </c>
      <c r="E40" s="34" t="s">
        <v>55</v>
      </c>
      <c r="F40" s="35">
        <v>280000</v>
      </c>
      <c r="G40" s="34">
        <v>140000</v>
      </c>
      <c r="H40" s="36">
        <f>F40*0.4</f>
        <v>112000</v>
      </c>
      <c r="I40" s="36">
        <f>(F40*0.07)</f>
        <v>19600.000000000004</v>
      </c>
      <c r="J40" s="37">
        <f>D49</f>
        <v>201545</v>
      </c>
      <c r="K40" s="37">
        <f>H53</f>
        <v>-82151</v>
      </c>
      <c r="L40" s="38">
        <f>+F40+G40-H40-J40-I40+K40</f>
        <v>4704</v>
      </c>
    </row>
    <row r="41" spans="2:12" x14ac:dyDescent="0.35">
      <c r="L41" s="39">
        <f>SUM(L40:L40)</f>
        <v>4704</v>
      </c>
    </row>
    <row r="44" spans="2:12" x14ac:dyDescent="0.35">
      <c r="C44" t="s">
        <v>56</v>
      </c>
      <c r="G44" t="s">
        <v>57</v>
      </c>
    </row>
    <row r="45" spans="2:12" x14ac:dyDescent="0.35">
      <c r="D45" s="40">
        <v>12000</v>
      </c>
      <c r="E45" t="s">
        <v>58</v>
      </c>
      <c r="H45" s="41">
        <v>280000</v>
      </c>
    </row>
    <row r="46" spans="2:12" x14ac:dyDescent="0.35">
      <c r="D46" s="40">
        <v>38378</v>
      </c>
      <c r="E46" t="s">
        <v>59</v>
      </c>
      <c r="H46" s="42">
        <v>16560</v>
      </c>
      <c r="I46" t="s">
        <v>60</v>
      </c>
    </row>
    <row r="47" spans="2:12" x14ac:dyDescent="0.35">
      <c r="D47" s="43">
        <v>151167</v>
      </c>
      <c r="E47" t="s">
        <v>61</v>
      </c>
      <c r="H47" s="42">
        <v>8683</v>
      </c>
      <c r="I47" t="s">
        <v>62</v>
      </c>
    </row>
    <row r="48" spans="2:12" x14ac:dyDescent="0.35">
      <c r="H48" s="42">
        <v>85848</v>
      </c>
      <c r="I48" t="s">
        <v>60</v>
      </c>
    </row>
    <row r="49" spans="4:9" x14ac:dyDescent="0.35">
      <c r="D49" s="19">
        <f>SUM(D45:D47)</f>
        <v>201545</v>
      </c>
      <c r="H49" s="42">
        <v>16060</v>
      </c>
      <c r="I49" t="s">
        <v>63</v>
      </c>
    </row>
    <row r="50" spans="4:9" x14ac:dyDescent="0.35">
      <c r="H50" s="42">
        <v>190000</v>
      </c>
      <c r="I50" t="s">
        <v>64</v>
      </c>
    </row>
    <row r="51" spans="4:9" x14ac:dyDescent="0.35">
      <c r="H51" s="42">
        <v>20000</v>
      </c>
      <c r="I51" t="s">
        <v>65</v>
      </c>
    </row>
    <row r="52" spans="4:9" x14ac:dyDescent="0.35">
      <c r="H52" s="44">
        <v>25000</v>
      </c>
      <c r="I52" t="s">
        <v>66</v>
      </c>
    </row>
    <row r="53" spans="4:9" x14ac:dyDescent="0.35">
      <c r="E53" t="s">
        <v>67</v>
      </c>
      <c r="H53" s="19">
        <f>H45-H46-H47-H48-H49-H50-H51-H52</f>
        <v>-82151</v>
      </c>
    </row>
  </sheetData>
  <mergeCells count="3">
    <mergeCell ref="B37:B39"/>
    <mergeCell ref="C37:C39"/>
    <mergeCell ref="F37:L38"/>
  </mergeCells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34"/>
  <sheetViews>
    <sheetView workbookViewId="0">
      <selection activeCell="J39" sqref="J39:J40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28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250000</v>
      </c>
    </row>
    <row r="16" spans="2:7" x14ac:dyDescent="0.35">
      <c r="B16" s="1"/>
      <c r="C16" s="1"/>
      <c r="D16" s="1"/>
      <c r="E16" s="1"/>
      <c r="F16" s="2"/>
      <c r="G16" s="3"/>
    </row>
    <row r="17" spans="2:12" x14ac:dyDescent="0.35">
      <c r="B17" s="4" t="s">
        <v>11</v>
      </c>
      <c r="C17" s="1"/>
      <c r="D17" s="1"/>
      <c r="E17" s="1"/>
      <c r="F17" s="2"/>
      <c r="G17" s="3"/>
    </row>
    <row r="18" spans="2:12" x14ac:dyDescent="0.35">
      <c r="B18" s="4"/>
      <c r="C18" s="1" t="s">
        <v>22</v>
      </c>
      <c r="D18" s="1"/>
      <c r="E18" s="1"/>
      <c r="F18" s="10" t="s">
        <v>9</v>
      </c>
      <c r="G18" s="3">
        <f>G13*7%</f>
        <v>17500</v>
      </c>
    </row>
    <row r="19" spans="2:12" x14ac:dyDescent="0.35">
      <c r="B19" s="4"/>
      <c r="C19" s="1" t="s">
        <v>23</v>
      </c>
      <c r="D19" s="1"/>
      <c r="E19" s="1"/>
      <c r="F19" s="10" t="s">
        <v>9</v>
      </c>
      <c r="G19" s="3">
        <f>G14*7%</f>
        <v>0</v>
      </c>
    </row>
    <row r="20" spans="2:12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12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17500</v>
      </c>
    </row>
    <row r="22" spans="2:12" x14ac:dyDescent="0.35">
      <c r="B22" s="1"/>
      <c r="C22" s="1"/>
      <c r="D22" s="1"/>
      <c r="E22" s="1"/>
      <c r="F22" s="2"/>
      <c r="G22" s="3"/>
    </row>
    <row r="23" spans="2:12" x14ac:dyDescent="0.35">
      <c r="B23" s="4" t="s">
        <v>12</v>
      </c>
      <c r="C23" s="1"/>
      <c r="D23" s="1"/>
      <c r="E23" s="1"/>
      <c r="F23" s="2"/>
      <c r="G23" s="3"/>
    </row>
    <row r="24" spans="2:12" x14ac:dyDescent="0.35">
      <c r="B24" s="1"/>
      <c r="C24" s="1"/>
      <c r="D24" s="1"/>
      <c r="E24" s="1"/>
      <c r="F24" s="2"/>
      <c r="G24" s="3"/>
    </row>
    <row r="25" spans="2:12" x14ac:dyDescent="0.35">
      <c r="B25" s="1" t="s">
        <v>13</v>
      </c>
      <c r="C25" s="1"/>
      <c r="D25" s="1"/>
      <c r="E25" s="1"/>
      <c r="F25" s="2" t="s">
        <v>9</v>
      </c>
      <c r="G25" s="11">
        <f>G15</f>
        <v>250000</v>
      </c>
    </row>
    <row r="26" spans="2:12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17500</v>
      </c>
    </row>
    <row r="27" spans="2:12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232500</v>
      </c>
    </row>
    <row r="29" spans="2:12" ht="15" thickBot="1" x14ac:dyDescent="0.4"/>
    <row r="30" spans="2:12" x14ac:dyDescent="0.35">
      <c r="B30" s="47" t="s">
        <v>40</v>
      </c>
      <c r="C30" s="49" t="s">
        <v>41</v>
      </c>
      <c r="D30" s="22" t="s">
        <v>42</v>
      </c>
      <c r="E30" s="23" t="s">
        <v>43</v>
      </c>
      <c r="F30" s="47" t="s">
        <v>68</v>
      </c>
      <c r="G30" s="49"/>
      <c r="H30" s="49"/>
      <c r="I30" s="49"/>
      <c r="J30" s="49"/>
      <c r="K30" s="51"/>
      <c r="L30" s="52"/>
    </row>
    <row r="31" spans="2:12" x14ac:dyDescent="0.35">
      <c r="B31" s="48"/>
      <c r="C31" s="50"/>
      <c r="D31" s="24" t="s">
        <v>45</v>
      </c>
      <c r="E31" s="25" t="s">
        <v>46</v>
      </c>
      <c r="F31" s="53"/>
      <c r="G31" s="54"/>
      <c r="H31" s="54"/>
      <c r="I31" s="54"/>
      <c r="J31" s="54"/>
      <c r="K31" s="55"/>
      <c r="L31" s="56"/>
    </row>
    <row r="32" spans="2:12" ht="15" thickBot="1" x14ac:dyDescent="0.4">
      <c r="B32" s="48"/>
      <c r="C32" s="50"/>
      <c r="D32" s="26" t="s">
        <v>47</v>
      </c>
      <c r="E32" s="27"/>
      <c r="F32" s="28" t="s">
        <v>48</v>
      </c>
      <c r="G32" s="24" t="s">
        <v>69</v>
      </c>
      <c r="H32" s="24" t="s">
        <v>50</v>
      </c>
      <c r="I32" s="24" t="s">
        <v>51</v>
      </c>
      <c r="J32" s="24" t="s">
        <v>52</v>
      </c>
      <c r="K32" s="29" t="s">
        <v>53</v>
      </c>
      <c r="L32" s="30" t="s">
        <v>10</v>
      </c>
    </row>
    <row r="33" spans="2:12" x14ac:dyDescent="0.35">
      <c r="B33" s="31" t="s">
        <v>54</v>
      </c>
      <c r="C33" s="32">
        <v>1811</v>
      </c>
      <c r="D33" s="33">
        <v>43511</v>
      </c>
      <c r="E33" s="34" t="s">
        <v>55</v>
      </c>
      <c r="F33" s="35">
        <v>280000</v>
      </c>
      <c r="G33" s="34">
        <v>0</v>
      </c>
      <c r="H33" s="36">
        <v>0</v>
      </c>
      <c r="I33" s="36">
        <f>(F33*0.07)</f>
        <v>19600.000000000004</v>
      </c>
      <c r="J33" s="37">
        <f>D42</f>
        <v>0</v>
      </c>
      <c r="K33" s="37">
        <f>H46</f>
        <v>0</v>
      </c>
      <c r="L33" s="38">
        <f>+F33+G33-H33-J33-I33+K33</f>
        <v>260400</v>
      </c>
    </row>
    <row r="34" spans="2:12" x14ac:dyDescent="0.35">
      <c r="L34" s="39">
        <f>SUM(L33:L33)</f>
        <v>260400</v>
      </c>
    </row>
  </sheetData>
  <mergeCells count="3">
    <mergeCell ref="B30:B32"/>
    <mergeCell ref="C30:C32"/>
    <mergeCell ref="F30:L31"/>
  </mergeCells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28"/>
  <sheetViews>
    <sheetView topLeftCell="A4" workbookViewId="0">
      <selection activeCell="G15" sqref="G15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28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16</v>
      </c>
      <c r="E3" s="4"/>
      <c r="F3" s="2"/>
      <c r="G3" s="3"/>
    </row>
    <row r="4" spans="2:8" x14ac:dyDescent="0.35">
      <c r="B4" s="4" t="s">
        <v>2</v>
      </c>
      <c r="C4" s="4"/>
      <c r="D4" s="4" t="s">
        <v>17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18</v>
      </c>
      <c r="E7" s="4"/>
      <c r="F7" s="2"/>
      <c r="G7" s="3"/>
    </row>
    <row r="8" spans="2:8" x14ac:dyDescent="0.35">
      <c r="B8" s="4" t="s">
        <v>7</v>
      </c>
      <c r="C8" s="1"/>
      <c r="D8" s="5" t="s">
        <v>19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8" x14ac:dyDescent="0.35">
      <c r="B14" s="8" t="s">
        <v>21</v>
      </c>
      <c r="C14" s="9"/>
      <c r="D14" s="9"/>
      <c r="E14" s="9"/>
      <c r="F14" s="7" t="s">
        <v>9</v>
      </c>
      <c r="G14" s="3">
        <v>280000</v>
      </c>
    </row>
    <row r="15" spans="2:8" ht="15" thickBot="1" x14ac:dyDescent="0.4">
      <c r="B15" s="8" t="s">
        <v>29</v>
      </c>
      <c r="C15" s="9"/>
      <c r="D15" s="9"/>
      <c r="E15" s="9"/>
      <c r="F15" s="7" t="s">
        <v>9</v>
      </c>
      <c r="G15" s="3">
        <v>0</v>
      </c>
      <c r="H15" t="s">
        <v>31</v>
      </c>
    </row>
    <row r="16" spans="2:8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530000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22</v>
      </c>
      <c r="D19" s="1"/>
      <c r="E19" s="1"/>
      <c r="F19" s="10" t="s">
        <v>9</v>
      </c>
      <c r="G19" s="3">
        <f>G13*7%</f>
        <v>17500</v>
      </c>
    </row>
    <row r="20" spans="2:7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</row>
    <row r="21" spans="2:7" ht="14.5" customHeight="1" thickBot="1" x14ac:dyDescent="0.4">
      <c r="B21" s="4"/>
      <c r="C21" s="1" t="s">
        <v>30</v>
      </c>
      <c r="D21" s="17"/>
      <c r="E21" s="17"/>
      <c r="F21" s="10" t="s">
        <v>9</v>
      </c>
      <c r="G21" s="3">
        <f>G15*7%</f>
        <v>0</v>
      </c>
    </row>
    <row r="22" spans="2:7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37100</v>
      </c>
    </row>
    <row r="23" spans="2:7" x14ac:dyDescent="0.35">
      <c r="B23" s="1"/>
      <c r="C23" s="1"/>
      <c r="D23" s="1"/>
      <c r="E23" s="1"/>
      <c r="F23" s="2"/>
      <c r="G23" s="3"/>
    </row>
    <row r="24" spans="2:7" x14ac:dyDescent="0.35">
      <c r="B24" s="4" t="s">
        <v>12</v>
      </c>
      <c r="C24" s="1"/>
      <c r="D24" s="1"/>
      <c r="E24" s="1"/>
      <c r="F24" s="2"/>
      <c r="G24" s="3"/>
    </row>
    <row r="25" spans="2:7" x14ac:dyDescent="0.35">
      <c r="B25" s="1"/>
      <c r="C25" s="1"/>
      <c r="D25" s="1"/>
      <c r="E25" s="1"/>
      <c r="F25" s="2"/>
      <c r="G25" s="3"/>
    </row>
    <row r="26" spans="2:7" x14ac:dyDescent="0.35">
      <c r="B26" s="1" t="s">
        <v>13</v>
      </c>
      <c r="C26" s="1"/>
      <c r="D26" s="1"/>
      <c r="E26" s="1"/>
      <c r="F26" s="2" t="s">
        <v>9</v>
      </c>
      <c r="G26" s="11">
        <f>G16</f>
        <v>530000</v>
      </c>
    </row>
    <row r="27" spans="2:7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37100</v>
      </c>
    </row>
    <row r="28" spans="2:7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492900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8"/>
  <sheetViews>
    <sheetView topLeftCell="A7" workbookViewId="0">
      <selection activeCell="G15" sqref="G15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33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x14ac:dyDescent="0.35">
      <c r="B14" s="8" t="s">
        <v>21</v>
      </c>
      <c r="C14" s="9"/>
      <c r="D14" s="9"/>
      <c r="E14" s="9"/>
      <c r="F14" s="7" t="s">
        <v>9</v>
      </c>
      <c r="G14" s="3">
        <v>280000</v>
      </c>
    </row>
    <row r="15" spans="2:7" ht="15" thickBot="1" x14ac:dyDescent="0.4">
      <c r="B15" s="8" t="s">
        <v>29</v>
      </c>
      <c r="C15" s="9"/>
      <c r="D15" s="9"/>
      <c r="E15" s="9"/>
      <c r="F15" s="7" t="s">
        <v>9</v>
      </c>
      <c r="G15" s="3">
        <v>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530000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22</v>
      </c>
      <c r="D19" s="1"/>
      <c r="E19" s="1"/>
      <c r="F19" s="10" t="s">
        <v>9</v>
      </c>
      <c r="G19" s="3">
        <f>G13*7%</f>
        <v>17500</v>
      </c>
    </row>
    <row r="20" spans="2:7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</row>
    <row r="21" spans="2:7" ht="14.5" customHeight="1" thickBot="1" x14ac:dyDescent="0.4">
      <c r="B21" s="4"/>
      <c r="C21" s="1" t="s">
        <v>30</v>
      </c>
      <c r="D21" s="17"/>
      <c r="E21" s="17"/>
      <c r="F21" s="10" t="s">
        <v>9</v>
      </c>
      <c r="G21" s="3">
        <f>G15*7%</f>
        <v>0</v>
      </c>
    </row>
    <row r="22" spans="2:7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37100</v>
      </c>
    </row>
    <row r="23" spans="2:7" x14ac:dyDescent="0.35">
      <c r="B23" s="1"/>
      <c r="C23" s="1"/>
      <c r="D23" s="1"/>
      <c r="E23" s="1"/>
      <c r="F23" s="2"/>
      <c r="G23" s="3"/>
    </row>
    <row r="24" spans="2:7" x14ac:dyDescent="0.35">
      <c r="B24" s="4" t="s">
        <v>12</v>
      </c>
      <c r="C24" s="1"/>
      <c r="D24" s="1"/>
      <c r="E24" s="1"/>
      <c r="F24" s="2"/>
      <c r="G24" s="3"/>
    </row>
    <row r="25" spans="2:7" x14ac:dyDescent="0.35">
      <c r="B25" s="1"/>
      <c r="C25" s="1"/>
      <c r="D25" s="1"/>
      <c r="E25" s="1"/>
      <c r="F25" s="2"/>
      <c r="G25" s="3"/>
    </row>
    <row r="26" spans="2:7" x14ac:dyDescent="0.35">
      <c r="B26" s="1" t="s">
        <v>13</v>
      </c>
      <c r="C26" s="1"/>
      <c r="D26" s="1"/>
      <c r="E26" s="1"/>
      <c r="F26" s="2" t="s">
        <v>9</v>
      </c>
      <c r="G26" s="11">
        <f>G16</f>
        <v>530000</v>
      </c>
    </row>
    <row r="27" spans="2:7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37100</v>
      </c>
    </row>
    <row r="28" spans="2:7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492900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28"/>
  <sheetViews>
    <sheetView topLeftCell="A10" workbookViewId="0">
      <selection activeCell="H15" sqref="H15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34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16</v>
      </c>
      <c r="E3" s="4"/>
      <c r="F3" s="2"/>
      <c r="G3" s="3"/>
    </row>
    <row r="4" spans="2:8" x14ac:dyDescent="0.35">
      <c r="B4" s="4" t="s">
        <v>2</v>
      </c>
      <c r="C4" s="4"/>
      <c r="D4" s="4" t="s">
        <v>17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18</v>
      </c>
      <c r="E7" s="4"/>
      <c r="F7" s="2"/>
      <c r="G7" s="3"/>
    </row>
    <row r="8" spans="2:8" x14ac:dyDescent="0.35">
      <c r="B8" s="4" t="s">
        <v>7</v>
      </c>
      <c r="C8" s="1"/>
      <c r="D8" s="5" t="s">
        <v>19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20</v>
      </c>
      <c r="C13" s="9"/>
      <c r="D13" s="9"/>
      <c r="E13" s="9"/>
      <c r="F13" s="7" t="s">
        <v>9</v>
      </c>
      <c r="G13" s="3">
        <v>250000</v>
      </c>
      <c r="H13" t="s">
        <v>32</v>
      </c>
    </row>
    <row r="14" spans="2:8" x14ac:dyDescent="0.35">
      <c r="B14" s="8" t="s">
        <v>21</v>
      </c>
      <c r="C14" s="9"/>
      <c r="D14" s="9"/>
      <c r="E14" s="9"/>
      <c r="F14" s="7" t="s">
        <v>9</v>
      </c>
      <c r="G14" s="3">
        <v>280000</v>
      </c>
    </row>
    <row r="15" spans="2:8" ht="15" thickBot="1" x14ac:dyDescent="0.4">
      <c r="B15" s="8" t="s">
        <v>29</v>
      </c>
      <c r="C15" s="9"/>
      <c r="D15" s="9"/>
      <c r="E15" s="9"/>
      <c r="F15" s="7" t="s">
        <v>9</v>
      </c>
      <c r="G15" s="3">
        <v>0</v>
      </c>
      <c r="H15" t="s">
        <v>31</v>
      </c>
    </row>
    <row r="16" spans="2:8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530000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22</v>
      </c>
      <c r="D19" s="1"/>
      <c r="E19" s="1"/>
      <c r="F19" s="10" t="s">
        <v>9</v>
      </c>
      <c r="G19" s="3">
        <f>G13*7%</f>
        <v>17500</v>
      </c>
    </row>
    <row r="20" spans="2:7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</row>
    <row r="21" spans="2:7" ht="14.5" customHeight="1" thickBot="1" x14ac:dyDescent="0.4">
      <c r="B21" s="4"/>
      <c r="C21" s="1" t="s">
        <v>30</v>
      </c>
      <c r="D21" s="17"/>
      <c r="E21" s="17"/>
      <c r="F21" s="10" t="s">
        <v>9</v>
      </c>
      <c r="G21" s="3">
        <f>G15*7%</f>
        <v>0</v>
      </c>
    </row>
    <row r="22" spans="2:7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37100</v>
      </c>
    </row>
    <row r="23" spans="2:7" x14ac:dyDescent="0.35">
      <c r="B23" s="1"/>
      <c r="C23" s="1"/>
      <c r="D23" s="1"/>
      <c r="E23" s="1"/>
      <c r="F23" s="2"/>
      <c r="G23" s="3"/>
    </row>
    <row r="24" spans="2:7" x14ac:dyDescent="0.35">
      <c r="B24" s="4" t="s">
        <v>12</v>
      </c>
      <c r="C24" s="1"/>
      <c r="D24" s="1"/>
      <c r="E24" s="1"/>
      <c r="F24" s="2"/>
      <c r="G24" s="3"/>
    </row>
    <row r="25" spans="2:7" x14ac:dyDescent="0.35">
      <c r="B25" s="1"/>
      <c r="C25" s="1"/>
      <c r="D25" s="1"/>
      <c r="E25" s="1"/>
      <c r="F25" s="2"/>
      <c r="G25" s="3"/>
    </row>
    <row r="26" spans="2:7" x14ac:dyDescent="0.35">
      <c r="B26" s="1" t="s">
        <v>13</v>
      </c>
      <c r="C26" s="1"/>
      <c r="D26" s="1"/>
      <c r="E26" s="1"/>
      <c r="F26" s="2" t="s">
        <v>9</v>
      </c>
      <c r="G26" s="11">
        <f>G16</f>
        <v>530000</v>
      </c>
    </row>
    <row r="27" spans="2:7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37100</v>
      </c>
    </row>
    <row r="28" spans="2:7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492900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28"/>
  <sheetViews>
    <sheetView topLeftCell="A7" workbookViewId="0">
      <selection activeCell="G15" sqref="G15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13" x14ac:dyDescent="0.35">
      <c r="B1" s="1"/>
      <c r="C1" s="1" t="s">
        <v>35</v>
      </c>
      <c r="D1" s="1"/>
      <c r="E1" s="1"/>
      <c r="F1" s="2"/>
      <c r="G1" s="3"/>
    </row>
    <row r="2" spans="2:13" x14ac:dyDescent="0.35">
      <c r="B2" s="1"/>
      <c r="C2" s="1" t="s">
        <v>0</v>
      </c>
      <c r="D2" s="1"/>
      <c r="E2" s="1"/>
      <c r="F2" s="2"/>
      <c r="G2" s="3"/>
    </row>
    <row r="3" spans="2:13" x14ac:dyDescent="0.35">
      <c r="B3" s="4" t="s">
        <v>1</v>
      </c>
      <c r="C3" s="4"/>
      <c r="D3" s="4" t="s">
        <v>16</v>
      </c>
      <c r="E3" s="4"/>
      <c r="F3" s="2"/>
      <c r="G3" s="3"/>
    </row>
    <row r="4" spans="2:13" x14ac:dyDescent="0.35">
      <c r="B4" s="4" t="s">
        <v>2</v>
      </c>
      <c r="C4" s="4"/>
      <c r="D4" s="4" t="s">
        <v>17</v>
      </c>
      <c r="E4" s="4"/>
      <c r="F4" s="2"/>
      <c r="G4" s="3"/>
    </row>
    <row r="5" spans="2:13" x14ac:dyDescent="0.35">
      <c r="B5" s="4" t="s">
        <v>3</v>
      </c>
      <c r="C5" s="4"/>
      <c r="D5" s="4" t="s">
        <v>4</v>
      </c>
      <c r="E5" s="4"/>
      <c r="F5" s="2"/>
      <c r="G5" s="3"/>
    </row>
    <row r="6" spans="2:13" x14ac:dyDescent="0.35">
      <c r="B6" s="4" t="s">
        <v>5</v>
      </c>
      <c r="C6" s="4"/>
      <c r="D6" s="4" t="s">
        <v>6</v>
      </c>
      <c r="E6" s="4"/>
      <c r="F6" s="2"/>
      <c r="G6" s="3"/>
    </row>
    <row r="7" spans="2:13" x14ac:dyDescent="0.35">
      <c r="B7" s="4" t="s">
        <v>15</v>
      </c>
      <c r="C7" s="4"/>
      <c r="D7" s="4" t="s">
        <v>18</v>
      </c>
      <c r="E7" s="4"/>
      <c r="F7" s="2"/>
      <c r="G7" s="3"/>
    </row>
    <row r="8" spans="2:13" x14ac:dyDescent="0.35">
      <c r="B8" s="4" t="s">
        <v>7</v>
      </c>
      <c r="C8" s="1"/>
      <c r="D8" s="5" t="s">
        <v>19</v>
      </c>
      <c r="E8" s="1"/>
      <c r="F8" s="2"/>
      <c r="G8" s="3"/>
    </row>
    <row r="11" spans="2:13" x14ac:dyDescent="0.35">
      <c r="B11" s="4" t="s">
        <v>8</v>
      </c>
      <c r="C11" s="6"/>
      <c r="D11" s="6"/>
      <c r="E11" s="6"/>
      <c r="F11" s="7"/>
      <c r="G11" s="3"/>
    </row>
    <row r="12" spans="2:13" x14ac:dyDescent="0.35">
      <c r="B12" s="1"/>
      <c r="C12" s="6"/>
      <c r="D12" s="6"/>
      <c r="E12" s="6"/>
      <c r="F12" s="7"/>
      <c r="G12" s="3"/>
    </row>
    <row r="13" spans="2:13" x14ac:dyDescent="0.35">
      <c r="B13" s="8" t="s">
        <v>20</v>
      </c>
      <c r="C13" s="9"/>
      <c r="D13" s="9"/>
      <c r="E13" s="9"/>
      <c r="F13" s="7" t="s">
        <v>9</v>
      </c>
      <c r="G13" s="3">
        <v>290000</v>
      </c>
      <c r="J13" s="20"/>
      <c r="K13" s="21"/>
      <c r="L13" s="21"/>
      <c r="M13" s="21"/>
    </row>
    <row r="14" spans="2:13" x14ac:dyDescent="0.35">
      <c r="B14" s="8" t="s">
        <v>21</v>
      </c>
      <c r="C14" s="9"/>
      <c r="D14" s="9"/>
      <c r="E14" s="9"/>
      <c r="F14" s="7" t="s">
        <v>9</v>
      </c>
      <c r="G14" s="3">
        <v>280000</v>
      </c>
    </row>
    <row r="15" spans="2:13" ht="15" thickBot="1" x14ac:dyDescent="0.4">
      <c r="B15" s="8" t="s">
        <v>29</v>
      </c>
      <c r="C15" s="9"/>
      <c r="D15" s="9"/>
      <c r="E15" s="9"/>
      <c r="F15" s="7" t="s">
        <v>9</v>
      </c>
      <c r="G15" s="3">
        <v>290000</v>
      </c>
    </row>
    <row r="16" spans="2:13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860000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9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</row>
    <row r="21" spans="2:9" ht="14.5" customHeight="1" thickBot="1" x14ac:dyDescent="0.4">
      <c r="B21" s="4"/>
      <c r="C21" s="1" t="s">
        <v>30</v>
      </c>
      <c r="D21" s="17"/>
      <c r="E21" s="17"/>
      <c r="F21" s="10" t="s">
        <v>9</v>
      </c>
      <c r="G21" s="3">
        <f>G15*7%</f>
        <v>20300.000000000004</v>
      </c>
    </row>
    <row r="22" spans="2:9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60200.000000000015</v>
      </c>
    </row>
    <row r="23" spans="2:9" x14ac:dyDescent="0.35">
      <c r="B23" s="1"/>
      <c r="C23" s="1"/>
      <c r="D23" s="1"/>
      <c r="E23" s="1"/>
      <c r="F23" s="2"/>
      <c r="G23" s="3"/>
    </row>
    <row r="24" spans="2:9" x14ac:dyDescent="0.35">
      <c r="B24" s="4" t="s">
        <v>12</v>
      </c>
      <c r="C24" s="1"/>
      <c r="D24" s="1"/>
      <c r="E24" s="1"/>
      <c r="F24" s="2"/>
      <c r="G24" s="3"/>
    </row>
    <row r="25" spans="2:9" x14ac:dyDescent="0.35">
      <c r="B25" s="1"/>
      <c r="C25" s="1"/>
      <c r="D25" s="1"/>
      <c r="E25" s="1"/>
      <c r="F25" s="2"/>
      <c r="G25" s="3"/>
    </row>
    <row r="26" spans="2:9" x14ac:dyDescent="0.35">
      <c r="B26" s="1" t="s">
        <v>13</v>
      </c>
      <c r="C26" s="1"/>
      <c r="D26" s="1"/>
      <c r="E26" s="1"/>
      <c r="F26" s="2" t="s">
        <v>9</v>
      </c>
      <c r="G26" s="11">
        <f>G16</f>
        <v>860000</v>
      </c>
    </row>
    <row r="27" spans="2:9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60200.000000000015</v>
      </c>
    </row>
    <row r="28" spans="2:9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799800</v>
      </c>
      <c r="I28" s="19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9"/>
  <sheetViews>
    <sheetView topLeftCell="A10" workbookViewId="0">
      <selection activeCell="K19" sqref="K19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17" x14ac:dyDescent="0.35">
      <c r="B1" s="1"/>
      <c r="C1" s="1" t="s">
        <v>36</v>
      </c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8" t="s">
        <v>20</v>
      </c>
      <c r="C13" s="9"/>
      <c r="D13" s="9"/>
      <c r="E13" s="9"/>
      <c r="F13" s="7" t="s">
        <v>9</v>
      </c>
      <c r="G13" s="3">
        <v>290000</v>
      </c>
      <c r="I13" s="21"/>
      <c r="J13" s="20"/>
      <c r="K13" s="21"/>
      <c r="L13" s="21"/>
      <c r="M13" s="21"/>
      <c r="N13" s="21"/>
      <c r="O13" s="21"/>
      <c r="P13" s="21"/>
      <c r="Q13" s="21"/>
    </row>
    <row r="14" spans="2:17" x14ac:dyDescent="0.35">
      <c r="B14" s="8" t="s">
        <v>21</v>
      </c>
      <c r="C14" s="9"/>
      <c r="D14" s="9"/>
      <c r="E14" s="9"/>
      <c r="F14" s="7" t="s">
        <v>9</v>
      </c>
      <c r="G14" s="3">
        <v>280000</v>
      </c>
    </row>
    <row r="15" spans="2:17" ht="15" thickBot="1" x14ac:dyDescent="0.4">
      <c r="B15" s="8" t="s">
        <v>29</v>
      </c>
      <c r="C15" s="9"/>
      <c r="D15" s="9"/>
      <c r="E15" s="9"/>
      <c r="F15" s="7" t="s">
        <v>9</v>
      </c>
      <c r="G15" s="3">
        <v>290000</v>
      </c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860000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38</v>
      </c>
      <c r="D19" s="1"/>
      <c r="E19" s="1"/>
      <c r="F19" s="10" t="s">
        <v>9</v>
      </c>
      <c r="G19" s="3">
        <v>7500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1"/>
      <c r="J20" s="21"/>
      <c r="K20" s="21"/>
      <c r="L20" s="21"/>
      <c r="M20" s="21"/>
      <c r="N20" s="21"/>
      <c r="O20" s="21"/>
    </row>
    <row r="21" spans="2:15" ht="14.5" customHeight="1" x14ac:dyDescent="0.35">
      <c r="B21" s="4"/>
      <c r="C21" s="1" t="s">
        <v>30</v>
      </c>
      <c r="D21" s="17"/>
      <c r="E21" s="17"/>
      <c r="F21" s="10" t="s">
        <v>9</v>
      </c>
      <c r="G21" s="3">
        <f>G15*7%</f>
        <v>20300.000000000004</v>
      </c>
    </row>
    <row r="22" spans="2:15" ht="14.5" customHeight="1" thickBot="1" x14ac:dyDescent="0.4">
      <c r="B22" s="4"/>
      <c r="C22" s="1" t="s">
        <v>37</v>
      </c>
      <c r="D22" s="17"/>
      <c r="E22" s="17"/>
      <c r="F22" s="10" t="s">
        <v>9</v>
      </c>
      <c r="G22" s="3">
        <f>G13*40%</f>
        <v>116000</v>
      </c>
    </row>
    <row r="23" spans="2:15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SUM(G19:G22)</f>
        <v>163400</v>
      </c>
    </row>
    <row r="24" spans="2:15" x14ac:dyDescent="0.35">
      <c r="B24" s="1"/>
      <c r="C24" s="1"/>
      <c r="D24" s="1"/>
      <c r="E24" s="1"/>
      <c r="F24" s="2"/>
      <c r="G24" s="3"/>
    </row>
    <row r="25" spans="2:15" x14ac:dyDescent="0.35">
      <c r="B25" s="4" t="s">
        <v>12</v>
      </c>
      <c r="C25" s="1"/>
      <c r="D25" s="1"/>
      <c r="E25" s="1"/>
      <c r="F25" s="2"/>
      <c r="G25" s="3"/>
    </row>
    <row r="26" spans="2:15" x14ac:dyDescent="0.35">
      <c r="B26" s="1"/>
      <c r="C26" s="1"/>
      <c r="D26" s="1"/>
      <c r="E26" s="1"/>
      <c r="F26" s="2"/>
      <c r="G26" s="3"/>
    </row>
    <row r="27" spans="2:15" x14ac:dyDescent="0.35">
      <c r="B27" s="1" t="s">
        <v>13</v>
      </c>
      <c r="C27" s="1"/>
      <c r="D27" s="1"/>
      <c r="E27" s="1"/>
      <c r="F27" s="2" t="s">
        <v>9</v>
      </c>
      <c r="G27" s="11">
        <f>G16</f>
        <v>860000</v>
      </c>
    </row>
    <row r="28" spans="2:15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163400</v>
      </c>
    </row>
    <row r="29" spans="2:15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696600</v>
      </c>
      <c r="I29" s="19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32"/>
  <sheetViews>
    <sheetView topLeftCell="A22" workbookViewId="0">
      <selection activeCell="H23" sqref="H23"/>
    </sheetView>
  </sheetViews>
  <sheetFormatPr baseColWidth="10" defaultRowHeight="14.5" x14ac:dyDescent="0.35"/>
  <cols>
    <col min="1" max="1" width="4.453125" customWidth="1"/>
    <col min="5" max="5" width="11.6328125" customWidth="1"/>
    <col min="7" max="7" width="12.1796875" bestFit="1" customWidth="1"/>
  </cols>
  <sheetData>
    <row r="1" spans="2:17" x14ac:dyDescent="0.35">
      <c r="B1" s="1"/>
      <c r="C1" s="1" t="s">
        <v>39</v>
      </c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45" t="s">
        <v>20</v>
      </c>
      <c r="C13" s="46"/>
      <c r="D13" s="46"/>
      <c r="E13" s="46"/>
      <c r="F13" s="7" t="s">
        <v>9</v>
      </c>
      <c r="G13" s="3">
        <v>290000</v>
      </c>
      <c r="I13" s="21"/>
      <c r="J13" s="20"/>
      <c r="K13" s="8"/>
      <c r="L13" s="9"/>
      <c r="M13" s="9"/>
      <c r="N13" s="9"/>
      <c r="O13" s="7"/>
      <c r="P13" s="3"/>
      <c r="Q13" s="21"/>
    </row>
    <row r="14" spans="2:17" x14ac:dyDescent="0.35">
      <c r="B14" s="45" t="s">
        <v>21</v>
      </c>
      <c r="C14" s="46"/>
      <c r="D14" s="46"/>
      <c r="E14" s="46"/>
      <c r="F14" s="7" t="s">
        <v>9</v>
      </c>
      <c r="G14" s="3">
        <v>280000</v>
      </c>
      <c r="I14" s="21"/>
      <c r="K14" s="8"/>
      <c r="L14" s="9"/>
      <c r="M14" s="9"/>
      <c r="N14" s="9"/>
      <c r="O14" s="7"/>
      <c r="P14" s="3"/>
    </row>
    <row r="15" spans="2:17" ht="15" thickBot="1" x14ac:dyDescent="0.4">
      <c r="B15" s="45" t="s">
        <v>29</v>
      </c>
      <c r="C15" s="46"/>
      <c r="D15" s="46"/>
      <c r="E15" s="46"/>
      <c r="F15" s="7" t="s">
        <v>9</v>
      </c>
      <c r="G15" s="3">
        <v>300000</v>
      </c>
      <c r="I15" s="21"/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870000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1"/>
      <c r="J20" s="21"/>
      <c r="K20" s="21"/>
      <c r="L20" s="21"/>
      <c r="M20" s="21"/>
      <c r="N20" s="21"/>
      <c r="O20" s="21"/>
    </row>
    <row r="21" spans="2:15" ht="14.5" customHeight="1" x14ac:dyDescent="0.35">
      <c r="B21" s="4"/>
      <c r="C21" s="1" t="s">
        <v>30</v>
      </c>
      <c r="D21" s="17"/>
      <c r="E21" s="17"/>
      <c r="F21" s="10" t="s">
        <v>9</v>
      </c>
      <c r="G21" s="3">
        <f>G15*7%</f>
        <v>21000.000000000004</v>
      </c>
    </row>
    <row r="22" spans="2:15" ht="14.5" customHeight="1" x14ac:dyDescent="0.35">
      <c r="B22" s="4"/>
      <c r="C22" s="1" t="s">
        <v>70</v>
      </c>
      <c r="D22" s="17"/>
      <c r="E22" s="17"/>
      <c r="F22" s="10" t="s">
        <v>9</v>
      </c>
      <c r="G22" s="3">
        <v>39454</v>
      </c>
    </row>
    <row r="23" spans="2:15" ht="14.5" customHeight="1" x14ac:dyDescent="0.35">
      <c r="B23" s="4"/>
      <c r="C23" s="1" t="s">
        <v>71</v>
      </c>
      <c r="D23" s="17"/>
      <c r="E23" s="17"/>
      <c r="F23" s="10" t="s">
        <v>9</v>
      </c>
      <c r="G23" s="3">
        <v>30000</v>
      </c>
    </row>
    <row r="24" spans="2:15" ht="14.5" customHeight="1" x14ac:dyDescent="0.35">
      <c r="B24" s="4"/>
      <c r="C24" s="8" t="s">
        <v>73</v>
      </c>
      <c r="D24" s="17"/>
      <c r="E24" s="17"/>
      <c r="F24" s="10" t="s">
        <v>9</v>
      </c>
      <c r="G24" s="3">
        <v>30000</v>
      </c>
    </row>
    <row r="25" spans="2:15" ht="14.5" customHeight="1" thickBot="1" x14ac:dyDescent="0.4">
      <c r="B25" s="4"/>
      <c r="C25" s="8" t="s">
        <v>72</v>
      </c>
      <c r="D25" s="17"/>
      <c r="E25" s="17"/>
      <c r="F25" s="10" t="s">
        <v>9</v>
      </c>
      <c r="G25" s="3">
        <v>20000</v>
      </c>
    </row>
    <row r="26" spans="2:15" ht="15" thickBot="1" x14ac:dyDescent="0.4">
      <c r="B26" s="1" t="s">
        <v>10</v>
      </c>
      <c r="C26" s="1"/>
      <c r="D26" s="1"/>
      <c r="E26" s="1"/>
      <c r="F26" s="10" t="s">
        <v>9</v>
      </c>
      <c r="G26" s="15">
        <f>SUM(G19:G25)</f>
        <v>180354</v>
      </c>
    </row>
    <row r="27" spans="2:15" x14ac:dyDescent="0.35">
      <c r="B27" s="1"/>
      <c r="C27" s="1"/>
      <c r="D27" s="1"/>
      <c r="E27" s="1"/>
      <c r="F27" s="2"/>
      <c r="G27" s="3"/>
    </row>
    <row r="28" spans="2:15" x14ac:dyDescent="0.35">
      <c r="B28" s="4" t="s">
        <v>12</v>
      </c>
      <c r="C28" s="1"/>
      <c r="D28" s="1"/>
      <c r="E28" s="1"/>
      <c r="F28" s="2"/>
      <c r="G28" s="3"/>
    </row>
    <row r="29" spans="2:15" x14ac:dyDescent="0.35">
      <c r="B29" s="1"/>
      <c r="C29" s="1"/>
      <c r="D29" s="1"/>
      <c r="E29" s="1"/>
      <c r="F29" s="2"/>
      <c r="G29" s="3"/>
    </row>
    <row r="30" spans="2:15" x14ac:dyDescent="0.35">
      <c r="B30" s="1" t="s">
        <v>13</v>
      </c>
      <c r="C30" s="1"/>
      <c r="D30" s="1"/>
      <c r="E30" s="1"/>
      <c r="F30" s="2" t="s">
        <v>9</v>
      </c>
      <c r="G30" s="11">
        <f>G16</f>
        <v>870000</v>
      </c>
    </row>
    <row r="31" spans="2:15" ht="15" thickBot="1" x14ac:dyDescent="0.4">
      <c r="B31" s="12" t="s">
        <v>14</v>
      </c>
      <c r="C31" s="12"/>
      <c r="D31" s="12"/>
      <c r="E31" s="12"/>
      <c r="F31" s="13" t="s">
        <v>9</v>
      </c>
      <c r="G31" s="14">
        <f>G26</f>
        <v>180354</v>
      </c>
    </row>
    <row r="32" spans="2:15" ht="15" thickBot="1" x14ac:dyDescent="0.4">
      <c r="B32" s="1" t="s">
        <v>10</v>
      </c>
      <c r="C32" s="1"/>
      <c r="D32" s="1"/>
      <c r="E32" s="1"/>
      <c r="F32" s="2" t="s">
        <v>9</v>
      </c>
      <c r="G32" s="16">
        <f>G30-G31</f>
        <v>689646</v>
      </c>
      <c r="I32" s="19"/>
      <c r="J32" s="19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8"/>
  <sheetViews>
    <sheetView topLeftCell="A16" workbookViewId="0">
      <selection activeCell="I6" sqref="I6"/>
    </sheetView>
  </sheetViews>
  <sheetFormatPr baseColWidth="10" defaultRowHeight="14.5" x14ac:dyDescent="0.35"/>
  <cols>
    <col min="1" max="1" width="4.453125" customWidth="1"/>
    <col min="5" max="5" width="11.6328125" customWidth="1"/>
    <col min="7" max="7" width="12.1796875" bestFit="1" customWidth="1"/>
  </cols>
  <sheetData>
    <row r="1" spans="2:17" x14ac:dyDescent="0.35">
      <c r="B1" s="1"/>
      <c r="C1" s="1" t="s">
        <v>74</v>
      </c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45" t="s">
        <v>20</v>
      </c>
      <c r="C13" s="46"/>
      <c r="D13" s="46"/>
      <c r="E13" s="46"/>
      <c r="F13" s="7" t="s">
        <v>9</v>
      </c>
      <c r="G13" s="3">
        <v>290000</v>
      </c>
      <c r="I13" s="21"/>
      <c r="J13" s="20"/>
      <c r="K13" s="8"/>
      <c r="L13" s="9"/>
      <c r="M13" s="9"/>
      <c r="N13" s="9"/>
      <c r="O13" s="7"/>
      <c r="P13" s="3"/>
      <c r="Q13" s="21"/>
    </row>
    <row r="14" spans="2:17" x14ac:dyDescent="0.35">
      <c r="B14" s="45" t="s">
        <v>21</v>
      </c>
      <c r="C14" s="46"/>
      <c r="D14" s="46"/>
      <c r="E14" s="46"/>
      <c r="F14" s="7" t="s">
        <v>9</v>
      </c>
      <c r="G14" s="3">
        <v>280000</v>
      </c>
      <c r="I14" s="21"/>
      <c r="K14" s="8"/>
      <c r="L14" s="9"/>
      <c r="M14" s="9"/>
      <c r="N14" s="9"/>
      <c r="O14" s="7"/>
      <c r="P14" s="3"/>
    </row>
    <row r="15" spans="2:17" ht="15" thickBot="1" x14ac:dyDescent="0.4">
      <c r="B15" s="45" t="s">
        <v>29</v>
      </c>
      <c r="C15" s="46"/>
      <c r="D15" s="46"/>
      <c r="E15" s="46"/>
      <c r="F15" s="7" t="s">
        <v>9</v>
      </c>
      <c r="G15" s="3">
        <v>300000</v>
      </c>
      <c r="I15" s="21"/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870000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1"/>
      <c r="J20" s="21"/>
      <c r="K20" s="21"/>
      <c r="L20" s="21"/>
      <c r="M20" s="21"/>
      <c r="N20" s="21"/>
      <c r="O20" s="21"/>
    </row>
    <row r="21" spans="2:15" ht="14.5" customHeight="1" thickBot="1" x14ac:dyDescent="0.4">
      <c r="B21" s="4"/>
      <c r="C21" s="1" t="s">
        <v>30</v>
      </c>
      <c r="D21" s="17"/>
      <c r="E21" s="17"/>
      <c r="F21" s="10" t="s">
        <v>9</v>
      </c>
      <c r="G21" s="3">
        <f>G15*7%</f>
        <v>21000.000000000004</v>
      </c>
    </row>
    <row r="22" spans="2:15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60900.000000000015</v>
      </c>
    </row>
    <row r="23" spans="2:15" x14ac:dyDescent="0.35">
      <c r="B23" s="1"/>
      <c r="C23" s="1"/>
      <c r="D23" s="1"/>
      <c r="E23" s="1"/>
      <c r="F23" s="2"/>
      <c r="G23" s="3"/>
    </row>
    <row r="24" spans="2:15" x14ac:dyDescent="0.35">
      <c r="B24" s="4" t="s">
        <v>12</v>
      </c>
      <c r="C24" s="1"/>
      <c r="D24" s="1"/>
      <c r="E24" s="1"/>
      <c r="F24" s="2"/>
      <c r="G24" s="3"/>
    </row>
    <row r="25" spans="2:15" x14ac:dyDescent="0.35">
      <c r="B25" s="1"/>
      <c r="C25" s="1"/>
      <c r="D25" s="1"/>
      <c r="E25" s="1"/>
      <c r="F25" s="2"/>
      <c r="G25" s="3"/>
    </row>
    <row r="26" spans="2:15" x14ac:dyDescent="0.35">
      <c r="B26" s="1" t="s">
        <v>13</v>
      </c>
      <c r="C26" s="1"/>
      <c r="D26" s="1"/>
      <c r="E26" s="1"/>
      <c r="F26" s="2" t="s">
        <v>9</v>
      </c>
      <c r="G26" s="11">
        <f>G16</f>
        <v>870000</v>
      </c>
    </row>
    <row r="27" spans="2:15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60900.000000000015</v>
      </c>
    </row>
    <row r="28" spans="2:15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809100</v>
      </c>
      <c r="I28" s="19"/>
      <c r="J28" s="19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8"/>
  <sheetViews>
    <sheetView tabSelected="1" topLeftCell="A10" workbookViewId="0">
      <selection activeCell="L15" sqref="L15"/>
    </sheetView>
  </sheetViews>
  <sheetFormatPr baseColWidth="10" defaultRowHeight="14.5" x14ac:dyDescent="0.35"/>
  <cols>
    <col min="1" max="1" width="4.453125" customWidth="1"/>
    <col min="5" max="5" width="11.6328125" customWidth="1"/>
    <col min="7" max="7" width="12.1796875" bestFit="1" customWidth="1"/>
  </cols>
  <sheetData>
    <row r="1" spans="2:17" x14ac:dyDescent="0.35">
      <c r="B1" s="1"/>
      <c r="C1" s="1" t="s">
        <v>75</v>
      </c>
      <c r="D1" s="1"/>
      <c r="E1" s="1"/>
      <c r="F1" s="2"/>
      <c r="G1" s="3"/>
    </row>
    <row r="2" spans="2:17" x14ac:dyDescent="0.35">
      <c r="B2" s="1"/>
      <c r="C2" s="1" t="s">
        <v>0</v>
      </c>
      <c r="D2" s="1"/>
      <c r="E2" s="1"/>
      <c r="F2" s="2"/>
      <c r="G2" s="3"/>
    </row>
    <row r="3" spans="2:17" x14ac:dyDescent="0.35">
      <c r="B3" s="4" t="s">
        <v>1</v>
      </c>
      <c r="C3" s="4"/>
      <c r="D3" s="4" t="s">
        <v>16</v>
      </c>
      <c r="E3" s="4"/>
      <c r="F3" s="2"/>
      <c r="G3" s="3"/>
    </row>
    <row r="4" spans="2:17" x14ac:dyDescent="0.35">
      <c r="B4" s="4" t="s">
        <v>2</v>
      </c>
      <c r="C4" s="4"/>
      <c r="D4" s="4" t="s">
        <v>17</v>
      </c>
      <c r="E4" s="4"/>
      <c r="F4" s="2"/>
      <c r="G4" s="3"/>
    </row>
    <row r="5" spans="2:17" x14ac:dyDescent="0.35">
      <c r="B5" s="4" t="s">
        <v>3</v>
      </c>
      <c r="C5" s="4"/>
      <c r="D5" s="4" t="s">
        <v>4</v>
      </c>
      <c r="E5" s="4"/>
      <c r="F5" s="2"/>
      <c r="G5" s="3"/>
    </row>
    <row r="6" spans="2:17" x14ac:dyDescent="0.35">
      <c r="B6" s="4" t="s">
        <v>5</v>
      </c>
      <c r="C6" s="4"/>
      <c r="D6" s="4" t="s">
        <v>6</v>
      </c>
      <c r="E6" s="4"/>
      <c r="F6" s="2"/>
      <c r="G6" s="3"/>
    </row>
    <row r="7" spans="2:17" x14ac:dyDescent="0.35">
      <c r="B7" s="4" t="s">
        <v>15</v>
      </c>
      <c r="C7" s="4"/>
      <c r="D7" s="4" t="s">
        <v>18</v>
      </c>
      <c r="E7" s="4"/>
      <c r="F7" s="2"/>
      <c r="G7" s="3"/>
    </row>
    <row r="8" spans="2:17" x14ac:dyDescent="0.35">
      <c r="B8" s="4" t="s">
        <v>7</v>
      </c>
      <c r="C8" s="1"/>
      <c r="D8" s="5" t="s">
        <v>19</v>
      </c>
      <c r="E8" s="1"/>
      <c r="F8" s="2"/>
      <c r="G8" s="3"/>
    </row>
    <row r="11" spans="2:17" x14ac:dyDescent="0.35">
      <c r="B11" s="4" t="s">
        <v>8</v>
      </c>
      <c r="C11" s="6"/>
      <c r="D11" s="6"/>
      <c r="E11" s="6"/>
      <c r="F11" s="7"/>
      <c r="G11" s="3"/>
    </row>
    <row r="12" spans="2:17" x14ac:dyDescent="0.35">
      <c r="B12" s="1"/>
      <c r="C12" s="6"/>
      <c r="D12" s="6"/>
      <c r="E12" s="6"/>
      <c r="F12" s="7"/>
      <c r="G12" s="3"/>
    </row>
    <row r="13" spans="2:17" x14ac:dyDescent="0.35">
      <c r="B13" s="45" t="s">
        <v>20</v>
      </c>
      <c r="C13" s="46"/>
      <c r="D13" s="46"/>
      <c r="E13" s="46"/>
      <c r="F13" s="7" t="s">
        <v>9</v>
      </c>
      <c r="G13" s="3">
        <v>290000</v>
      </c>
      <c r="I13" s="21"/>
      <c r="J13" s="20"/>
      <c r="K13" s="8"/>
      <c r="L13" s="9"/>
      <c r="M13" s="9"/>
      <c r="N13" s="9"/>
      <c r="O13" s="7"/>
      <c r="P13" s="3"/>
      <c r="Q13" s="21"/>
    </row>
    <row r="14" spans="2:17" x14ac:dyDescent="0.35">
      <c r="B14" s="45" t="s">
        <v>21</v>
      </c>
      <c r="C14" s="46"/>
      <c r="D14" s="46"/>
      <c r="E14" s="46"/>
      <c r="F14" s="7" t="s">
        <v>9</v>
      </c>
      <c r="G14" s="3">
        <v>280000</v>
      </c>
      <c r="I14" s="21"/>
      <c r="K14" s="8"/>
      <c r="L14" s="9"/>
      <c r="M14" s="9"/>
      <c r="N14" s="9"/>
      <c r="O14" s="7"/>
      <c r="P14" s="3"/>
    </row>
    <row r="15" spans="2:17" ht="15" thickBot="1" x14ac:dyDescent="0.4">
      <c r="B15" s="45" t="s">
        <v>29</v>
      </c>
      <c r="C15" s="46"/>
      <c r="D15" s="46"/>
      <c r="E15" s="46"/>
      <c r="F15" s="7" t="s">
        <v>9</v>
      </c>
      <c r="G15" s="3">
        <v>300000</v>
      </c>
      <c r="I15" s="21"/>
    </row>
    <row r="16" spans="2:1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870000</v>
      </c>
    </row>
    <row r="17" spans="2:15" x14ac:dyDescent="0.35">
      <c r="B17" s="1"/>
      <c r="C17" s="1"/>
      <c r="D17" s="1"/>
      <c r="E17" s="1"/>
      <c r="F17" s="2"/>
      <c r="G17" s="3"/>
    </row>
    <row r="18" spans="2:15" x14ac:dyDescent="0.35">
      <c r="B18" s="4" t="s">
        <v>11</v>
      </c>
      <c r="C18" s="1"/>
      <c r="D18" s="1"/>
      <c r="E18" s="1"/>
      <c r="F18" s="2"/>
      <c r="G18" s="3"/>
    </row>
    <row r="19" spans="2:15" x14ac:dyDescent="0.35">
      <c r="B19" s="4"/>
      <c r="C19" s="1" t="s">
        <v>22</v>
      </c>
      <c r="D19" s="1"/>
      <c r="E19" s="1"/>
      <c r="F19" s="10" t="s">
        <v>9</v>
      </c>
      <c r="G19" s="3">
        <f>G13*7%</f>
        <v>20300.000000000004</v>
      </c>
    </row>
    <row r="20" spans="2:15" x14ac:dyDescent="0.35">
      <c r="B20" s="4"/>
      <c r="C20" s="1" t="s">
        <v>23</v>
      </c>
      <c r="D20" s="1"/>
      <c r="E20" s="1"/>
      <c r="F20" s="10" t="s">
        <v>9</v>
      </c>
      <c r="G20" s="3">
        <f>G14*7%</f>
        <v>19600.000000000004</v>
      </c>
      <c r="I20" s="21"/>
      <c r="J20" s="21"/>
      <c r="K20" s="21"/>
      <c r="L20" s="21"/>
      <c r="M20" s="21"/>
      <c r="N20" s="21"/>
      <c r="O20" s="21"/>
    </row>
    <row r="21" spans="2:15" ht="14.5" customHeight="1" thickBot="1" x14ac:dyDescent="0.4">
      <c r="B21" s="4"/>
      <c r="C21" s="1" t="s">
        <v>30</v>
      </c>
      <c r="D21" s="17"/>
      <c r="E21" s="17"/>
      <c r="F21" s="10" t="s">
        <v>9</v>
      </c>
      <c r="G21" s="3">
        <f>G15*7%</f>
        <v>21000.000000000004</v>
      </c>
    </row>
    <row r="22" spans="2:15" ht="15" thickBot="1" x14ac:dyDescent="0.4">
      <c r="B22" s="1" t="s">
        <v>10</v>
      </c>
      <c r="C22" s="1"/>
      <c r="D22" s="1"/>
      <c r="E22" s="1"/>
      <c r="F22" s="10" t="s">
        <v>9</v>
      </c>
      <c r="G22" s="15">
        <f>SUM(G19:G21)</f>
        <v>60900.000000000015</v>
      </c>
    </row>
    <row r="23" spans="2:15" x14ac:dyDescent="0.35">
      <c r="B23" s="1"/>
      <c r="C23" s="1"/>
      <c r="D23" s="1"/>
      <c r="E23" s="1"/>
      <c r="F23" s="2"/>
      <c r="G23" s="3"/>
    </row>
    <row r="24" spans="2:15" x14ac:dyDescent="0.35">
      <c r="B24" s="4" t="s">
        <v>12</v>
      </c>
      <c r="C24" s="1"/>
      <c r="D24" s="1"/>
      <c r="E24" s="1"/>
      <c r="F24" s="2"/>
      <c r="G24" s="3"/>
    </row>
    <row r="25" spans="2:15" x14ac:dyDescent="0.35">
      <c r="B25" s="1"/>
      <c r="C25" s="1"/>
      <c r="D25" s="1"/>
      <c r="E25" s="1"/>
      <c r="F25" s="2"/>
      <c r="G25" s="3"/>
    </row>
    <row r="26" spans="2:15" x14ac:dyDescent="0.35">
      <c r="B26" s="1" t="s">
        <v>13</v>
      </c>
      <c r="C26" s="1"/>
      <c r="D26" s="1"/>
      <c r="E26" s="1"/>
      <c r="F26" s="2" t="s">
        <v>9</v>
      </c>
      <c r="G26" s="11">
        <f>G16</f>
        <v>870000</v>
      </c>
    </row>
    <row r="27" spans="2:15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G22</f>
        <v>60900.000000000015</v>
      </c>
    </row>
    <row r="28" spans="2:15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809100</v>
      </c>
      <c r="I28" s="19"/>
      <c r="J28" s="19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2019</vt:lpstr>
      <vt:lpstr>Febrero 2019</vt:lpstr>
      <vt:lpstr>Marzo 2019</vt:lpstr>
      <vt:lpstr>Abril 2019</vt:lpstr>
      <vt:lpstr>Mayo 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2017-01-03T15:58:02Z</dcterms:created>
  <dcterms:modified xsi:type="dcterms:W3CDTF">2019-12-05T16:44:32Z</dcterms:modified>
</cp:coreProperties>
</file>